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Campeonatos\74º Campeonato\"/>
    </mc:Choice>
  </mc:AlternateContent>
  <bookViews>
    <workbookView xWindow="0" yWindow="0" windowWidth="28800" windowHeight="12105" firstSheet="1" activeTab="1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state="hidden" r:id="rId5"/>
    <sheet name="Lista" sheetId="10" state="hidden" r:id="rId6"/>
  </sheets>
  <calcPr calcId="152511"/>
</workbook>
</file>

<file path=xl/calcChain.xml><?xml version="1.0" encoding="utf-8"?>
<calcChain xmlns="http://schemas.openxmlformats.org/spreadsheetml/2006/main">
  <c r="T29" i="4" l="1"/>
  <c r="R25" i="4"/>
  <c r="P25" i="4"/>
  <c r="T33" i="4"/>
  <c r="S33" i="4"/>
  <c r="T32" i="4"/>
  <c r="S32" i="4"/>
  <c r="T31" i="4"/>
  <c r="S31" i="4"/>
  <c r="T30" i="4"/>
  <c r="S30" i="4"/>
  <c r="S29" i="4"/>
  <c r="T28" i="4"/>
  <c r="S28" i="4"/>
  <c r="T27" i="4"/>
  <c r="S27" i="4"/>
  <c r="T26" i="4"/>
  <c r="S26" i="4"/>
  <c r="T25" i="4"/>
  <c r="S25" i="4"/>
  <c r="T24" i="4"/>
  <c r="S24" i="4"/>
  <c r="T19" i="4"/>
  <c r="S19" i="4"/>
  <c r="T18" i="4"/>
  <c r="S18" i="4"/>
  <c r="T17" i="4"/>
  <c r="S17" i="4"/>
  <c r="T16" i="4"/>
  <c r="S16" i="4"/>
  <c r="T15" i="4"/>
  <c r="S15" i="4"/>
  <c r="T14" i="4"/>
  <c r="S14" i="4"/>
  <c r="T13" i="4"/>
  <c r="S13" i="4"/>
  <c r="T12" i="4"/>
  <c r="S12" i="4"/>
  <c r="T11" i="4"/>
  <c r="S11" i="4"/>
  <c r="T10" i="4"/>
  <c r="S10" i="4"/>
  <c r="R33" i="4"/>
  <c r="R32" i="4"/>
  <c r="R31" i="4"/>
  <c r="R30" i="4"/>
  <c r="R29" i="4"/>
  <c r="R28" i="4"/>
  <c r="R27" i="4"/>
  <c r="R26" i="4"/>
  <c r="R24" i="4"/>
  <c r="R19" i="4"/>
  <c r="R18" i="4"/>
  <c r="R17" i="4"/>
  <c r="R16" i="4"/>
  <c r="R15" i="4"/>
  <c r="R14" i="4"/>
  <c r="R13" i="4"/>
  <c r="R12" i="4"/>
  <c r="R11" i="4"/>
  <c r="R10" i="4"/>
  <c r="P33" i="4"/>
  <c r="P32" i="4"/>
  <c r="P31" i="4"/>
  <c r="P30" i="4"/>
  <c r="P29" i="4"/>
  <c r="P28" i="4"/>
  <c r="P27" i="4"/>
  <c r="P26" i="4"/>
  <c r="P24" i="4"/>
  <c r="P19" i="4"/>
  <c r="P18" i="4"/>
  <c r="P17" i="4"/>
  <c r="P16" i="4"/>
  <c r="P15" i="4"/>
  <c r="P14" i="4"/>
  <c r="P13" i="4"/>
  <c r="P12" i="4"/>
  <c r="P11" i="4"/>
  <c r="P10" i="4"/>
  <c r="O13" i="4"/>
  <c r="O12" i="4"/>
  <c r="O33" i="4"/>
  <c r="O32" i="4"/>
  <c r="O31" i="4"/>
  <c r="O30" i="4"/>
  <c r="O29" i="4"/>
  <c r="O28" i="4"/>
  <c r="O27" i="4"/>
  <c r="O26" i="4"/>
  <c r="O25" i="4"/>
  <c r="O24" i="4"/>
  <c r="O19" i="4"/>
  <c r="O18" i="4"/>
  <c r="O17" i="4"/>
  <c r="O16" i="4"/>
  <c r="O15" i="4"/>
  <c r="O14" i="4"/>
  <c r="O11" i="4"/>
  <c r="O10" i="4"/>
  <c r="I109" i="5"/>
  <c r="M86" i="5"/>
  <c r="I63" i="5"/>
  <c r="M40" i="5"/>
  <c r="I17" i="5"/>
  <c r="F119" i="5"/>
  <c r="B96" i="5"/>
  <c r="F73" i="5"/>
  <c r="B50" i="5"/>
  <c r="F27" i="5"/>
  <c r="I127" i="5"/>
  <c r="M84" i="5"/>
  <c r="I61" i="5"/>
  <c r="M38" i="5"/>
  <c r="I15" i="5"/>
  <c r="F117" i="5"/>
  <c r="B94" i="5"/>
  <c r="F71" i="5"/>
  <c r="B48" i="5"/>
  <c r="F25" i="5"/>
  <c r="I125" i="5"/>
  <c r="M102" i="5"/>
  <c r="I59" i="5"/>
  <c r="M36" i="5"/>
  <c r="I13" i="5"/>
  <c r="F115" i="5"/>
  <c r="B92" i="5"/>
  <c r="F69" i="5"/>
  <c r="B46" i="5"/>
  <c r="F23" i="5"/>
  <c r="I123" i="5"/>
  <c r="M100" i="5"/>
  <c r="I77" i="5"/>
  <c r="M34" i="5"/>
  <c r="I11" i="5"/>
  <c r="F113" i="5"/>
  <c r="B90" i="5"/>
  <c r="F67" i="5"/>
  <c r="B44" i="5"/>
  <c r="F21" i="5"/>
  <c r="I121" i="5"/>
  <c r="M98" i="5"/>
  <c r="I75" i="5"/>
  <c r="M52" i="5"/>
  <c r="I9" i="5"/>
  <c r="F111" i="5"/>
  <c r="B88" i="5"/>
  <c r="F65" i="5"/>
  <c r="B42" i="5"/>
  <c r="F19" i="5"/>
  <c r="I119" i="5"/>
  <c r="M96" i="5"/>
  <c r="I73" i="5"/>
  <c r="M50" i="5"/>
  <c r="I27" i="5"/>
  <c r="F109" i="5"/>
  <c r="B86" i="5"/>
  <c r="F63" i="5"/>
  <c r="B40" i="5"/>
  <c r="F17" i="5"/>
  <c r="I117" i="5"/>
  <c r="M94" i="5"/>
  <c r="I71" i="5"/>
  <c r="M48" i="5"/>
  <c r="I25" i="5"/>
  <c r="F127" i="5"/>
  <c r="B84" i="5"/>
  <c r="F61" i="5"/>
  <c r="B38" i="5"/>
  <c r="F15" i="5"/>
  <c r="I115" i="5"/>
  <c r="M92" i="5"/>
  <c r="I69" i="5"/>
  <c r="M46" i="5"/>
  <c r="I23" i="5"/>
  <c r="F125" i="5"/>
  <c r="B102" i="5"/>
  <c r="F59" i="5"/>
  <c r="B36" i="5"/>
  <c r="F13" i="5"/>
  <c r="I113" i="5"/>
  <c r="M90" i="5"/>
  <c r="I67" i="5"/>
  <c r="M44" i="5"/>
  <c r="I21" i="5"/>
  <c r="F123" i="5"/>
  <c r="B100" i="5"/>
  <c r="F77" i="5"/>
  <c r="B34" i="5"/>
  <c r="F11" i="5"/>
  <c r="I111" i="5"/>
  <c r="M88" i="5"/>
  <c r="I65" i="5"/>
  <c r="M42" i="5"/>
  <c r="I19" i="5"/>
  <c r="F121" i="5"/>
  <c r="B98" i="5"/>
  <c r="F75" i="5"/>
  <c r="B52" i="5"/>
  <c r="F9" i="5"/>
  <c r="M127" i="5"/>
  <c r="I102" i="5"/>
  <c r="M77" i="5"/>
  <c r="I52" i="5"/>
  <c r="M27" i="5"/>
  <c r="B127" i="5"/>
  <c r="F102" i="5"/>
  <c r="B77" i="5"/>
  <c r="F52" i="5"/>
  <c r="B27" i="5"/>
  <c r="M125" i="5"/>
  <c r="I100" i="5"/>
  <c r="M75" i="5"/>
  <c r="I50" i="5"/>
  <c r="M25" i="5"/>
  <c r="B125" i="5"/>
  <c r="F100" i="5"/>
  <c r="B75" i="5"/>
  <c r="F50" i="5"/>
  <c r="B25" i="5"/>
  <c r="M123" i="5"/>
  <c r="I98" i="5"/>
  <c r="M73" i="5"/>
  <c r="I48" i="5"/>
  <c r="M23" i="5"/>
  <c r="B123" i="5"/>
  <c r="F98" i="5"/>
  <c r="B73" i="5"/>
  <c r="F48" i="5"/>
  <c r="B23" i="5"/>
  <c r="M121" i="5"/>
  <c r="I96" i="5"/>
  <c r="M71" i="5"/>
  <c r="I46" i="5"/>
  <c r="M21" i="5"/>
  <c r="B121" i="5"/>
  <c r="F96" i="5"/>
  <c r="B71" i="5"/>
  <c r="F46" i="5"/>
  <c r="B21" i="5"/>
  <c r="M119" i="5"/>
  <c r="I94" i="5"/>
  <c r="M69" i="5"/>
  <c r="I44" i="5"/>
  <c r="M19" i="5"/>
  <c r="B119" i="5"/>
  <c r="F94" i="5"/>
  <c r="B69" i="5"/>
  <c r="F44" i="5"/>
  <c r="B19" i="5"/>
  <c r="M117" i="5"/>
  <c r="I92" i="5"/>
  <c r="M67" i="5"/>
  <c r="I42" i="5"/>
  <c r="M17" i="5"/>
  <c r="B117" i="5"/>
  <c r="F92" i="5"/>
  <c r="B67" i="5"/>
  <c r="F42" i="5"/>
  <c r="B17" i="5"/>
  <c r="M115" i="5"/>
  <c r="I90" i="5"/>
  <c r="M65" i="5"/>
  <c r="I40" i="5"/>
  <c r="M15" i="5"/>
  <c r="B115" i="5"/>
  <c r="F90" i="5"/>
  <c r="B65" i="5"/>
  <c r="F40" i="5"/>
  <c r="B15" i="5"/>
  <c r="M113" i="5"/>
  <c r="I88" i="5"/>
  <c r="M63" i="5"/>
  <c r="I38" i="5"/>
  <c r="M13" i="5"/>
  <c r="B113" i="5"/>
  <c r="F88" i="5"/>
  <c r="B63" i="5"/>
  <c r="F38" i="5"/>
  <c r="B13" i="5"/>
  <c r="M111" i="5"/>
  <c r="I86" i="5"/>
  <c r="M61" i="5"/>
  <c r="I36" i="5"/>
  <c r="M11" i="5"/>
  <c r="B111" i="5"/>
  <c r="F86" i="5"/>
  <c r="B61" i="5"/>
  <c r="F36" i="5"/>
  <c r="B11" i="5"/>
  <c r="M109" i="5"/>
  <c r="I84" i="5"/>
  <c r="M59" i="5"/>
  <c r="I34" i="5"/>
  <c r="M9" i="5"/>
  <c r="B109" i="5"/>
  <c r="F84" i="5"/>
  <c r="B59" i="5"/>
  <c r="F34" i="5"/>
  <c r="B9" i="5"/>
  <c r="U19" i="4" l="1"/>
  <c r="U33" i="4"/>
  <c r="Q33" i="4"/>
  <c r="V33" i="4" s="1"/>
  <c r="Y33" i="4" s="1"/>
  <c r="Q19" i="4"/>
  <c r="V19" i="4" s="1"/>
  <c r="BQ30" i="8"/>
  <c r="BQ29" i="8"/>
  <c r="BQ28" i="8"/>
  <c r="BQ27" i="8"/>
  <c r="BP30" i="8"/>
  <c r="BP28" i="8"/>
  <c r="BP27" i="8"/>
  <c r="BO30" i="8"/>
  <c r="BO29" i="8"/>
  <c r="BO28" i="8"/>
  <c r="BO27" i="8"/>
  <c r="BM30" i="8"/>
  <c r="BM29" i="8"/>
  <c r="BM28" i="8"/>
  <c r="BM27" i="8"/>
  <c r="BA27" i="8"/>
  <c r="BL30" i="8"/>
  <c r="BL28" i="8"/>
  <c r="AZ27" i="8"/>
  <c r="BE30" i="8"/>
  <c r="BE29" i="8"/>
  <c r="BE28" i="8"/>
  <c r="BE27" i="8"/>
  <c r="BD30" i="8"/>
  <c r="BD29" i="8"/>
  <c r="BD28" i="8"/>
  <c r="BD27" i="8"/>
  <c r="BC30" i="8"/>
  <c r="BC29" i="8"/>
  <c r="BC28" i="8"/>
  <c r="BC27" i="8"/>
  <c r="BA30" i="8"/>
  <c r="BA29" i="8"/>
  <c r="BA28" i="8"/>
  <c r="AZ29" i="8"/>
  <c r="AZ28" i="8"/>
  <c r="AZ30" i="8"/>
  <c r="AT35" i="8"/>
  <c r="AT33" i="8"/>
  <c r="AT32" i="8"/>
  <c r="AT31" i="8"/>
  <c r="AT29" i="8"/>
  <c r="AT28" i="8"/>
  <c r="AS35" i="8"/>
  <c r="AS34" i="8"/>
  <c r="AS33" i="8"/>
  <c r="AU32" i="8"/>
  <c r="AS31" i="8"/>
  <c r="AS30" i="8"/>
  <c r="AS29" i="8"/>
  <c r="AS28" i="8"/>
  <c r="AR35" i="8"/>
  <c r="AR34" i="8"/>
  <c r="AR33" i="8"/>
  <c r="AR32" i="8"/>
  <c r="AR31" i="8"/>
  <c r="AR30" i="8"/>
  <c r="AR29" i="8"/>
  <c r="AR28" i="8"/>
  <c r="AP35" i="8"/>
  <c r="AP33" i="8"/>
  <c r="AP32" i="8"/>
  <c r="AP31" i="8"/>
  <c r="AP29" i="8"/>
  <c r="AP28" i="8"/>
  <c r="AO35" i="8"/>
  <c r="AO34" i="8"/>
  <c r="AO33" i="8"/>
  <c r="AQ32" i="8"/>
  <c r="AO31" i="8"/>
  <c r="AO30" i="8"/>
  <c r="AO29" i="8"/>
  <c r="AO28" i="8"/>
  <c r="AI35" i="8"/>
  <c r="AI34" i="8"/>
  <c r="AI32" i="8"/>
  <c r="AI31" i="8"/>
  <c r="AI30" i="8"/>
  <c r="AI29" i="8"/>
  <c r="AI28" i="8"/>
  <c r="AH34" i="8"/>
  <c r="AH33" i="8"/>
  <c r="AH31" i="8"/>
  <c r="AH30" i="8"/>
  <c r="AJ28" i="8"/>
  <c r="AG35" i="8"/>
  <c r="AG34" i="8"/>
  <c r="AG33" i="8"/>
  <c r="AG32" i="8"/>
  <c r="AG31" i="8"/>
  <c r="AG30" i="8"/>
  <c r="AG29" i="8"/>
  <c r="AG28" i="8"/>
  <c r="AE35" i="8"/>
  <c r="AE34" i="8"/>
  <c r="AE33" i="8"/>
  <c r="AE32" i="8"/>
  <c r="AE31" i="8"/>
  <c r="AE30" i="8"/>
  <c r="AE29" i="8"/>
  <c r="AE28" i="8"/>
  <c r="AF35" i="8"/>
  <c r="AD29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6" i="8"/>
  <c r="Q23" i="8"/>
  <c r="CA23" i="8" s="1"/>
  <c r="Q22" i="8"/>
  <c r="CA22" i="8" s="1"/>
  <c r="Q21" i="8"/>
  <c r="CA21" i="8" s="1"/>
  <c r="Q20" i="8"/>
  <c r="CA20" i="8" s="1"/>
  <c r="Q19" i="8"/>
  <c r="CA19" i="8" s="1"/>
  <c r="Q18" i="8"/>
  <c r="CA18" i="8" s="1"/>
  <c r="Q17" i="8"/>
  <c r="CA17" i="8" s="1"/>
  <c r="Q16" i="8"/>
  <c r="CA16" i="8" s="1"/>
  <c r="Q15" i="8"/>
  <c r="CA15" i="8" s="1"/>
  <c r="Q14" i="8"/>
  <c r="CA14" i="8" s="1"/>
  <c r="Q13" i="8"/>
  <c r="CA13" i="8" s="1"/>
  <c r="Q12" i="8"/>
  <c r="CA12" i="8" s="1"/>
  <c r="Q11" i="8"/>
  <c r="CA11" i="8" s="1"/>
  <c r="Q10" i="8"/>
  <c r="CA10" i="8" s="1"/>
  <c r="Q9" i="8"/>
  <c r="CA9" i="8" s="1"/>
  <c r="Q8" i="8"/>
  <c r="CA8" i="8" s="1"/>
  <c r="Q7" i="8"/>
  <c r="CA7" i="8" s="1"/>
  <c r="Q6" i="8"/>
  <c r="CA6" i="8" s="1"/>
  <c r="H8" i="10"/>
  <c r="H6" i="10"/>
  <c r="H5" i="10"/>
  <c r="E10" i="10"/>
  <c r="Y19" i="4" l="1"/>
  <c r="AF34" i="8"/>
  <c r="BR29" i="8"/>
  <c r="AJ29" i="8"/>
  <c r="BP29" i="8"/>
  <c r="BN29" i="8"/>
  <c r="BL29" i="8"/>
  <c r="AF31" i="8"/>
  <c r="AF33" i="8"/>
  <c r="AJ31" i="8"/>
  <c r="AD31" i="8"/>
  <c r="AH29" i="8"/>
  <c r="AF29" i="8"/>
  <c r="BB28" i="8"/>
  <c r="BF27" i="8"/>
  <c r="BF28" i="8"/>
  <c r="BN27" i="8"/>
  <c r="BN30" i="8"/>
  <c r="BL27" i="8"/>
  <c r="BR30" i="8"/>
  <c r="BR27" i="8"/>
  <c r="BN28" i="8"/>
  <c r="BR28" i="8"/>
  <c r="AJ30" i="8"/>
  <c r="AK30" i="8"/>
  <c r="AF30" i="8"/>
  <c r="AD30" i="8"/>
  <c r="AF28" i="8"/>
  <c r="AD28" i="8"/>
  <c r="AH28" i="8"/>
  <c r="AV32" i="8"/>
  <c r="AQ33" i="8"/>
  <c r="AU33" i="8"/>
  <c r="AQ28" i="8"/>
  <c r="AU28" i="8"/>
  <c r="AO32" i="8"/>
  <c r="AS32" i="8"/>
  <c r="AQ29" i="8"/>
  <c r="AU29" i="8"/>
  <c r="AJ35" i="8"/>
  <c r="AU30" i="8"/>
  <c r="AU34" i="8"/>
  <c r="AD34" i="8"/>
  <c r="AQ31" i="8"/>
  <c r="AQ35" i="8"/>
  <c r="AU31" i="8"/>
  <c r="AU35" i="8"/>
  <c r="AJ34" i="8"/>
  <c r="AJ33" i="8"/>
  <c r="AP30" i="8"/>
  <c r="AT30" i="8"/>
  <c r="AP34" i="8"/>
  <c r="AT34" i="8"/>
  <c r="AH35" i="8"/>
  <c r="AJ32" i="8"/>
  <c r="AD33" i="8"/>
  <c r="AD35" i="8"/>
  <c r="AQ30" i="8"/>
  <c r="AQ34" i="8"/>
  <c r="AK34" i="8"/>
  <c r="AI33" i="8"/>
  <c r="BB29" i="8"/>
  <c r="BF29" i="8"/>
  <c r="BB30" i="8"/>
  <c r="BF30" i="8"/>
  <c r="AF32" i="8"/>
  <c r="AD32" i="8"/>
  <c r="AH32" i="8"/>
  <c r="E11" i="10"/>
  <c r="H7" i="10"/>
  <c r="AK35" i="8"/>
  <c r="E9" i="10"/>
  <c r="E12" i="10"/>
  <c r="BS29" i="8" l="1"/>
  <c r="AK33" i="8"/>
  <c r="AV35" i="8"/>
  <c r="AV31" i="8"/>
  <c r="BG29" i="8"/>
  <c r="AV29" i="8"/>
  <c r="AK31" i="8"/>
  <c r="AK29" i="8"/>
  <c r="BG28" i="8"/>
  <c r="BB27" i="8"/>
  <c r="BG27" i="8"/>
  <c r="BS27" i="8"/>
  <c r="BS28" i="8"/>
  <c r="BS30" i="8"/>
  <c r="AK28" i="8"/>
  <c r="AV33" i="8"/>
  <c r="AV28" i="8"/>
  <c r="AV34" i="8"/>
  <c r="AV30" i="8"/>
  <c r="BG30" i="8"/>
  <c r="AK32" i="8"/>
  <c r="W23" i="8"/>
  <c r="W22" i="8"/>
  <c r="W21" i="8"/>
  <c r="W20" i="8"/>
  <c r="W19" i="8"/>
  <c r="W18" i="8"/>
  <c r="W17" i="8"/>
  <c r="W16" i="8"/>
  <c r="W15" i="8"/>
  <c r="W14" i="8"/>
  <c r="W13" i="8"/>
  <c r="W12" i="8"/>
  <c r="W11" i="8"/>
  <c r="W10" i="8"/>
  <c r="W9" i="8"/>
  <c r="W8" i="8"/>
  <c r="W7" i="8"/>
  <c r="W6" i="8"/>
  <c r="V23" i="8"/>
  <c r="V22" i="8"/>
  <c r="V21" i="8"/>
  <c r="V20" i="8"/>
  <c r="V19" i="8"/>
  <c r="V18" i="8"/>
  <c r="V17" i="8"/>
  <c r="V16" i="8"/>
  <c r="V15" i="8"/>
  <c r="V14" i="8"/>
  <c r="V13" i="8"/>
  <c r="V12" i="8"/>
  <c r="V11" i="8"/>
  <c r="V10" i="8"/>
  <c r="V9" i="8"/>
  <c r="V8" i="8"/>
  <c r="V7" i="8"/>
  <c r="V6" i="8"/>
  <c r="U23" i="8"/>
  <c r="U22" i="8"/>
  <c r="U21" i="8"/>
  <c r="U20" i="8"/>
  <c r="U19" i="8"/>
  <c r="U18" i="8"/>
  <c r="U17" i="8"/>
  <c r="U16" i="8"/>
  <c r="U15" i="8"/>
  <c r="U14" i="8"/>
  <c r="U13" i="8"/>
  <c r="U12" i="8"/>
  <c r="U11" i="8"/>
  <c r="U10" i="8"/>
  <c r="U9" i="8"/>
  <c r="U8" i="8"/>
  <c r="U7" i="8"/>
  <c r="U6" i="8"/>
  <c r="S23" i="8"/>
  <c r="S22" i="8"/>
  <c r="S21" i="8"/>
  <c r="S20" i="8"/>
  <c r="S19" i="8"/>
  <c r="S18" i="8"/>
  <c r="S17" i="8"/>
  <c r="S16" i="8"/>
  <c r="S15" i="8"/>
  <c r="S14" i="8"/>
  <c r="S13" i="8"/>
  <c r="S12" i="8"/>
  <c r="S11" i="8"/>
  <c r="S9" i="8"/>
  <c r="S10" i="8"/>
  <c r="S8" i="8"/>
  <c r="S7" i="8"/>
  <c r="S6" i="8"/>
  <c r="R23" i="8"/>
  <c r="R22" i="8"/>
  <c r="R21" i="8"/>
  <c r="R20" i="8"/>
  <c r="R19" i="8"/>
  <c r="R18" i="8"/>
  <c r="R17" i="8"/>
  <c r="R16" i="8"/>
  <c r="R15" i="8"/>
  <c r="R14" i="8"/>
  <c r="R13" i="8"/>
  <c r="R12" i="8"/>
  <c r="R11" i="8"/>
  <c r="R10" i="8"/>
  <c r="R9" i="8"/>
  <c r="R8" i="8"/>
  <c r="R7" i="8"/>
  <c r="R6" i="8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BQ27" i="7" l="1"/>
  <c r="BE28" i="7"/>
  <c r="BQ26" i="7"/>
  <c r="AT31" i="7"/>
  <c r="Q8" i="7"/>
  <c r="BZ8" i="7" s="1"/>
  <c r="Q20" i="7"/>
  <c r="BZ20" i="7" s="1"/>
  <c r="Q16" i="7"/>
  <c r="BZ16" i="7" s="1"/>
  <c r="Q12" i="7"/>
  <c r="BZ12" i="7" s="1"/>
  <c r="Q15" i="7"/>
  <c r="BZ15" i="7" s="1"/>
  <c r="Q10" i="7"/>
  <c r="BZ10" i="7" s="1"/>
  <c r="Q23" i="7"/>
  <c r="BZ23" i="7" s="1"/>
  <c r="Q6" i="7"/>
  <c r="BZ6" i="7" s="1"/>
  <c r="Q11" i="7"/>
  <c r="BZ11" i="7" s="1"/>
  <c r="Q18" i="7"/>
  <c r="BZ18" i="7" s="1"/>
  <c r="Q7" i="7"/>
  <c r="BZ7" i="7" s="1"/>
  <c r="Q19" i="7"/>
  <c r="BZ19" i="7" s="1"/>
  <c r="Q9" i="7"/>
  <c r="BZ9" i="7" s="1"/>
  <c r="Q13" i="7"/>
  <c r="BZ13" i="7" s="1"/>
  <c r="Q17" i="7"/>
  <c r="BZ17" i="7" s="1"/>
  <c r="Q14" i="7"/>
  <c r="BZ14" i="7" s="1"/>
  <c r="Q21" i="7"/>
  <c r="BZ21" i="7" s="1"/>
  <c r="BY10" i="7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Q29" i="4"/>
  <c r="T20" i="8" s="1"/>
  <c r="Q14" i="4"/>
  <c r="T10" i="8" s="1"/>
  <c r="Q31" i="4"/>
  <c r="U16" i="4"/>
  <c r="U25" i="4"/>
  <c r="U13" i="4"/>
  <c r="U17" i="4"/>
  <c r="U32" i="4"/>
  <c r="Q10" i="4"/>
  <c r="T6" i="8" s="1"/>
  <c r="Q12" i="4"/>
  <c r="T8" i="8" s="1"/>
  <c r="Q27" i="4"/>
  <c r="T18" i="8" s="1"/>
  <c r="U27" i="4"/>
  <c r="Q24" i="4"/>
  <c r="T15" i="8" s="1"/>
  <c r="Q26" i="4"/>
  <c r="T17" i="8" s="1"/>
  <c r="U11" i="4"/>
  <c r="U15" i="4"/>
  <c r="U28" i="4"/>
  <c r="Q18" i="4"/>
  <c r="T14" i="8" s="1"/>
  <c r="U18" i="4"/>
  <c r="Q32" i="4"/>
  <c r="T23" i="8" s="1"/>
  <c r="Q17" i="4"/>
  <c r="T13" i="8" s="1"/>
  <c r="U31" i="4"/>
  <c r="Q30" i="4"/>
  <c r="T21" i="8" s="1"/>
  <c r="Q16" i="4"/>
  <c r="T12" i="8" s="1"/>
  <c r="U30" i="4"/>
  <c r="U29" i="4"/>
  <c r="Q15" i="4"/>
  <c r="T11" i="8" s="1"/>
  <c r="U14" i="4"/>
  <c r="Q28" i="4"/>
  <c r="T19" i="8" s="1"/>
  <c r="Q13" i="4"/>
  <c r="T9" i="8" s="1"/>
  <c r="U26" i="4"/>
  <c r="U12" i="4"/>
  <c r="Q25" i="4"/>
  <c r="T16" i="8" s="1"/>
  <c r="Q11" i="4"/>
  <c r="T7" i="8" s="1"/>
  <c r="U10" i="4"/>
  <c r="U24" i="4"/>
  <c r="BP27" i="3"/>
  <c r="BP26" i="3"/>
  <c r="BO27" i="3"/>
  <c r="BO26" i="3"/>
  <c r="BN27" i="3"/>
  <c r="BN26" i="3"/>
  <c r="BL26" i="3"/>
  <c r="BK27" i="3"/>
  <c r="X20" i="7" l="1"/>
  <c r="X20" i="8"/>
  <c r="X22" i="7"/>
  <c r="X22" i="8"/>
  <c r="X9" i="7"/>
  <c r="X9" i="8"/>
  <c r="X21" i="7"/>
  <c r="X21" i="8"/>
  <c r="X19" i="7"/>
  <c r="X19" i="8"/>
  <c r="X16" i="7"/>
  <c r="X16" i="8"/>
  <c r="X15" i="7"/>
  <c r="X15" i="8"/>
  <c r="X8" i="7"/>
  <c r="X8" i="8"/>
  <c r="X10" i="7"/>
  <c r="X10" i="8"/>
  <c r="X11" i="7"/>
  <c r="X11" i="8"/>
  <c r="X18" i="7"/>
  <c r="X18" i="8"/>
  <c r="X23" i="7"/>
  <c r="X23" i="8"/>
  <c r="X12" i="7"/>
  <c r="X12" i="8"/>
  <c r="X6" i="7"/>
  <c r="X6" i="8"/>
  <c r="X17" i="7"/>
  <c r="X17" i="8"/>
  <c r="X14" i="7"/>
  <c r="X14" i="8"/>
  <c r="X7" i="7"/>
  <c r="X7" i="8"/>
  <c r="X13" i="7"/>
  <c r="X13" i="8"/>
  <c r="T22" i="7"/>
  <c r="T22" i="8"/>
  <c r="AP33" i="7"/>
  <c r="BF29" i="7"/>
  <c r="AU31" i="7"/>
  <c r="V31" i="4"/>
  <c r="V28" i="4"/>
  <c r="T19" i="7"/>
  <c r="V18" i="4"/>
  <c r="T14" i="7"/>
  <c r="V26" i="4"/>
  <c r="Y17" i="8" s="1"/>
  <c r="T17" i="7"/>
  <c r="V14" i="4"/>
  <c r="T10" i="7"/>
  <c r="V16" i="4"/>
  <c r="T12" i="7"/>
  <c r="V17" i="4"/>
  <c r="T13" i="7"/>
  <c r="V24" i="4"/>
  <c r="Y15" i="8" s="1"/>
  <c r="T15" i="7"/>
  <c r="V10" i="4"/>
  <c r="T6" i="7"/>
  <c r="V29" i="4"/>
  <c r="T20" i="7"/>
  <c r="V15" i="4"/>
  <c r="Y11" i="8" s="1"/>
  <c r="T11" i="7"/>
  <c r="V30" i="4"/>
  <c r="T21" i="7"/>
  <c r="V32" i="4"/>
  <c r="Y23" i="8" s="1"/>
  <c r="T23" i="7"/>
  <c r="V11" i="4"/>
  <c r="T7" i="7"/>
  <c r="V13" i="4"/>
  <c r="T9" i="7"/>
  <c r="V27" i="4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V25" i="4"/>
  <c r="T16" i="7"/>
  <c r="V12" i="4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22" i="8"/>
  <c r="Y16" i="7"/>
  <c r="Z16" i="7" s="1"/>
  <c r="Y16" i="8"/>
  <c r="Y9" i="7"/>
  <c r="Z9" i="7" s="1"/>
  <c r="Y9" i="8"/>
  <c r="Y10" i="4"/>
  <c r="Y6" i="8"/>
  <c r="Y13" i="7"/>
  <c r="Z13" i="7" s="1"/>
  <c r="Y13" i="8"/>
  <c r="Y10" i="7"/>
  <c r="Z10" i="7" s="1"/>
  <c r="Y10" i="8"/>
  <c r="Y14" i="7"/>
  <c r="Z14" i="7" s="1"/>
  <c r="Y14" i="8"/>
  <c r="Y8" i="7"/>
  <c r="Z8" i="7" s="1"/>
  <c r="Y8" i="8"/>
  <c r="Y18" i="7"/>
  <c r="Z18" i="7" s="1"/>
  <c r="Y18" i="8"/>
  <c r="Y7" i="7"/>
  <c r="Z7" i="7" s="1"/>
  <c r="Y7" i="8"/>
  <c r="Y21" i="7"/>
  <c r="Z21" i="7" s="1"/>
  <c r="Y21" i="8"/>
  <c r="Y20" i="7"/>
  <c r="Z20" i="7" s="1"/>
  <c r="Y20" i="8"/>
  <c r="Y12" i="7"/>
  <c r="Z12" i="7" s="1"/>
  <c r="Y12" i="8"/>
  <c r="Y19" i="7"/>
  <c r="Z19" i="7" s="1"/>
  <c r="Y19" i="8"/>
  <c r="Y15" i="7"/>
  <c r="Z15" i="7" s="1"/>
  <c r="Y24" i="4"/>
  <c r="Y17" i="7"/>
  <c r="Z17" i="7" s="1"/>
  <c r="Y26" i="4"/>
  <c r="Y6" i="7"/>
  <c r="Z6" i="7" s="1"/>
  <c r="Y29" i="4"/>
  <c r="Y27" i="4"/>
  <c r="Y30" i="4"/>
  <c r="Y13" i="4"/>
  <c r="Y11" i="4"/>
  <c r="Y12" i="4"/>
  <c r="Y31" i="4"/>
  <c r="Y18" i="4"/>
  <c r="Y17" i="4"/>
  <c r="Y28" i="4"/>
  <c r="Y32" i="4"/>
  <c r="Y23" i="7"/>
  <c r="Z23" i="7" s="1"/>
  <c r="Y15" i="4"/>
  <c r="Y11" i="7"/>
  <c r="Z11" i="7" s="1"/>
  <c r="Y16" i="4"/>
  <c r="Y14" i="4"/>
  <c r="AU30" i="7"/>
  <c r="BF27" i="7"/>
  <c r="AU34" i="7"/>
  <c r="AU32" i="7"/>
  <c r="AU28" i="7"/>
  <c r="AU27" i="7"/>
  <c r="BM26" i="3"/>
  <c r="Y25" i="4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AC29" i="4" l="1"/>
  <c r="AF29" i="4" s="1"/>
  <c r="L29" i="4" s="1"/>
  <c r="AC30" i="4"/>
  <c r="AF30" i="4" s="1"/>
  <c r="L30" i="4" s="1"/>
  <c r="AC26" i="4"/>
  <c r="AF26" i="4" s="1"/>
  <c r="L26" i="4" s="1"/>
  <c r="AC25" i="4"/>
  <c r="AF25" i="4" s="1"/>
  <c r="L25" i="4" s="1"/>
  <c r="AC24" i="4"/>
  <c r="AF24" i="4" s="1"/>
  <c r="L24" i="4" s="1"/>
  <c r="AC33" i="4"/>
  <c r="AF33" i="4" s="1"/>
  <c r="AC32" i="4"/>
  <c r="AF32" i="4" s="1"/>
  <c r="AC31" i="4"/>
  <c r="AF31" i="4" s="1"/>
  <c r="L31" i="4" s="1"/>
  <c r="AC27" i="4"/>
  <c r="AF27" i="4" s="1"/>
  <c r="L27" i="4" s="1"/>
  <c r="AC28" i="4"/>
  <c r="AF28" i="4" s="1"/>
  <c r="L28" i="4" s="1"/>
  <c r="AC19" i="4"/>
  <c r="AF19" i="4" s="1"/>
  <c r="L19" i="4" s="1"/>
  <c r="AC15" i="4"/>
  <c r="AF15" i="4" s="1"/>
  <c r="L15" i="4" s="1"/>
  <c r="AC11" i="4"/>
  <c r="AF11" i="4" s="1"/>
  <c r="L11" i="4" s="1"/>
  <c r="AC18" i="4"/>
  <c r="AF18" i="4" s="1"/>
  <c r="L18" i="4" s="1"/>
  <c r="AC10" i="4"/>
  <c r="AF10" i="4" s="1"/>
  <c r="L10" i="4" s="1"/>
  <c r="AC13" i="4"/>
  <c r="AF13" i="4" s="1"/>
  <c r="L13" i="4" s="1"/>
  <c r="AC16" i="4"/>
  <c r="AF16" i="4" s="1"/>
  <c r="L16" i="4" s="1"/>
  <c r="AC12" i="4"/>
  <c r="AF12" i="4" s="1"/>
  <c r="L12" i="4" s="1"/>
  <c r="AC14" i="4"/>
  <c r="AF14" i="4" s="1"/>
  <c r="L14" i="4" s="1"/>
  <c r="AC17" i="4"/>
  <c r="AF17" i="4" s="1"/>
  <c r="L17" i="4" s="1"/>
  <c r="AN34" i="8"/>
  <c r="AC32" i="8"/>
  <c r="L32" i="4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J17" i="4" l="1"/>
  <c r="K19" i="4"/>
  <c r="E33" i="4"/>
  <c r="L33" i="4"/>
  <c r="G12" i="4"/>
  <c r="D12" i="4"/>
  <c r="I12" i="4"/>
  <c r="H12" i="4"/>
  <c r="F12" i="4"/>
  <c r="E12" i="4"/>
  <c r="K12" i="4"/>
  <c r="J12" i="4"/>
  <c r="E10" i="4"/>
  <c r="G10" i="4"/>
  <c r="F10" i="4"/>
  <c r="K10" i="4"/>
  <c r="D10" i="4"/>
  <c r="J10" i="4"/>
  <c r="I10" i="4"/>
  <c r="H10" i="4"/>
  <c r="F11" i="4"/>
  <c r="E11" i="4"/>
  <c r="D11" i="4"/>
  <c r="H11" i="4"/>
  <c r="K11" i="4"/>
  <c r="J11" i="4"/>
  <c r="G11" i="4"/>
  <c r="I11" i="4"/>
  <c r="H13" i="4"/>
  <c r="G13" i="4"/>
  <c r="F13" i="4"/>
  <c r="J13" i="4"/>
  <c r="I13" i="4"/>
  <c r="E13" i="4"/>
  <c r="K13" i="4"/>
  <c r="D13" i="4"/>
  <c r="E18" i="4"/>
  <c r="K18" i="4"/>
  <c r="D18" i="4"/>
  <c r="G18" i="4"/>
  <c r="F18" i="4"/>
  <c r="J18" i="4"/>
  <c r="I18" i="4"/>
  <c r="H18" i="4"/>
  <c r="K17" i="4"/>
  <c r="E17" i="4"/>
  <c r="I17" i="4"/>
  <c r="D17" i="4"/>
  <c r="F17" i="4"/>
  <c r="H17" i="4"/>
  <c r="G17" i="4"/>
  <c r="J15" i="4"/>
  <c r="I15" i="4"/>
  <c r="H15" i="4"/>
  <c r="G15" i="4"/>
  <c r="F15" i="4"/>
  <c r="K15" i="4"/>
  <c r="E15" i="4"/>
  <c r="D15" i="4"/>
  <c r="K16" i="4"/>
  <c r="J16" i="4"/>
  <c r="E16" i="4"/>
  <c r="I16" i="4"/>
  <c r="H16" i="4"/>
  <c r="G16" i="4"/>
  <c r="D16" i="4"/>
  <c r="F16" i="4"/>
  <c r="I14" i="4"/>
  <c r="H14" i="4"/>
  <c r="G14" i="4"/>
  <c r="D14" i="4"/>
  <c r="F14" i="4"/>
  <c r="J14" i="4"/>
  <c r="E14" i="4"/>
  <c r="K14" i="4"/>
  <c r="F19" i="4"/>
  <c r="H19" i="4"/>
  <c r="G19" i="4"/>
  <c r="E19" i="4"/>
  <c r="D19" i="4"/>
  <c r="J19" i="4"/>
  <c r="I19" i="4"/>
  <c r="J29" i="4"/>
  <c r="I29" i="4"/>
  <c r="D29" i="4"/>
  <c r="H29" i="4"/>
  <c r="G29" i="4"/>
  <c r="F29" i="4"/>
  <c r="E29" i="4"/>
  <c r="K29" i="4"/>
  <c r="J25" i="4"/>
  <c r="D25" i="4"/>
  <c r="I25" i="4"/>
  <c r="H25" i="4"/>
  <c r="G25" i="4"/>
  <c r="F25" i="4"/>
  <c r="E25" i="4"/>
  <c r="K25" i="4"/>
  <c r="J30" i="4"/>
  <c r="I30" i="4"/>
  <c r="H30" i="4"/>
  <c r="D30" i="4"/>
  <c r="G30" i="4"/>
  <c r="F30" i="4"/>
  <c r="E30" i="4"/>
  <c r="K30" i="4"/>
  <c r="J28" i="4"/>
  <c r="I28" i="4"/>
  <c r="H28" i="4"/>
  <c r="G28" i="4"/>
  <c r="F28" i="4"/>
  <c r="E28" i="4"/>
  <c r="K28" i="4"/>
  <c r="D28" i="4"/>
  <c r="J32" i="4"/>
  <c r="I32" i="4"/>
  <c r="H32" i="4"/>
  <c r="G32" i="4"/>
  <c r="F32" i="4"/>
  <c r="D32" i="4"/>
  <c r="E32" i="4"/>
  <c r="K32" i="4"/>
  <c r="D33" i="4"/>
  <c r="J31" i="4"/>
  <c r="I31" i="4"/>
  <c r="H31" i="4"/>
  <c r="G31" i="4"/>
  <c r="D31" i="4"/>
  <c r="F31" i="4"/>
  <c r="E31" i="4"/>
  <c r="K31" i="4"/>
  <c r="J24" i="4"/>
  <c r="I24" i="4"/>
  <c r="H24" i="4"/>
  <c r="G24" i="4"/>
  <c r="F24" i="4"/>
  <c r="E24" i="4"/>
  <c r="D24" i="4"/>
  <c r="K24" i="4"/>
  <c r="K33" i="4"/>
  <c r="J33" i="4"/>
  <c r="I33" i="4"/>
  <c r="H33" i="4"/>
  <c r="G33" i="4"/>
  <c r="F33" i="4"/>
  <c r="AN30" i="8"/>
  <c r="AC31" i="8"/>
  <c r="AC29" i="8"/>
  <c r="AC35" i="8"/>
  <c r="AC33" i="8"/>
  <c r="AN28" i="8"/>
  <c r="AC28" i="8"/>
  <c r="AC30" i="8"/>
  <c r="AN32" i="8"/>
  <c r="AN29" i="8"/>
  <c r="AC34" i="8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J27" i="4" l="1"/>
  <c r="D27" i="4"/>
  <c r="I27" i="4"/>
  <c r="H27" i="4"/>
  <c r="G27" i="4"/>
  <c r="F27" i="4"/>
  <c r="E27" i="4"/>
  <c r="K27" i="4"/>
  <c r="J26" i="4"/>
  <c r="I26" i="4"/>
  <c r="H26" i="4"/>
  <c r="G26" i="4"/>
  <c r="F26" i="4"/>
  <c r="E26" i="4"/>
  <c r="D26" i="4"/>
  <c r="K26" i="4"/>
  <c r="AN33" i="8"/>
  <c r="AN35" i="8"/>
  <c r="AY27" i="8"/>
  <c r="AN31" i="8"/>
  <c r="B12" i="10"/>
  <c r="B8" i="10"/>
  <c r="B11" i="10"/>
  <c r="B6" i="10"/>
  <c r="B9" i="10"/>
  <c r="B5" i="10"/>
  <c r="B7" i="10"/>
  <c r="B10" i="10"/>
  <c r="AM28" i="8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AY29" i="8" l="1"/>
  <c r="AY28" i="8"/>
  <c r="AY30" i="8"/>
  <c r="AB33" i="8"/>
  <c r="F10" i="10"/>
  <c r="AM32" i="8" s="1"/>
  <c r="AB29" i="8"/>
  <c r="AB30" i="8"/>
  <c r="AB34" i="8"/>
  <c r="AB28" i="8"/>
  <c r="AB35" i="8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K181" i="5" l="1"/>
  <c r="BK27" i="8"/>
  <c r="K169" i="5"/>
  <c r="BK30" i="8"/>
  <c r="BK29" i="8"/>
  <c r="K173" i="5"/>
  <c r="K177" i="5"/>
  <c r="BK28" i="8"/>
  <c r="F11" i="10"/>
  <c r="F9" i="10"/>
  <c r="AM33" i="8" s="1"/>
  <c r="AB32" i="8"/>
  <c r="AB31" i="8"/>
  <c r="F12" i="10"/>
  <c r="AM35" i="8" s="1"/>
  <c r="AM34" i="8"/>
  <c r="AM30" i="8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AZ18" i="7"/>
  <c r="Y18" i="3"/>
  <c r="Y23" i="3"/>
  <c r="AM29" i="8" l="1"/>
  <c r="AD19" i="8"/>
  <c r="AD20" i="8"/>
  <c r="AD9" i="8"/>
  <c r="AC13" i="8"/>
  <c r="AD13" i="8"/>
  <c r="AC16" i="8"/>
  <c r="AD8" i="8"/>
  <c r="AI8" i="8"/>
  <c r="AD23" i="8"/>
  <c r="AD21" i="8"/>
  <c r="AD14" i="8"/>
  <c r="AE18" i="8"/>
  <c r="AE13" i="8"/>
  <c r="AE21" i="8"/>
  <c r="AC14" i="8"/>
  <c r="AE14" i="8"/>
  <c r="AI20" i="8"/>
  <c r="AH23" i="8"/>
  <c r="AG19" i="8"/>
  <c r="AC7" i="8"/>
  <c r="AE8" i="8"/>
  <c r="AD16" i="8"/>
  <c r="AI23" i="8"/>
  <c r="AG11" i="8"/>
  <c r="AE20" i="8"/>
  <c r="AG12" i="8"/>
  <c r="AC20" i="8"/>
  <c r="AH14" i="8"/>
  <c r="AC12" i="8"/>
  <c r="AI6" i="8"/>
  <c r="AD18" i="8"/>
  <c r="AG21" i="8"/>
  <c r="AH7" i="8"/>
  <c r="AD7" i="8"/>
  <c r="AE17" i="8"/>
  <c r="AE10" i="8"/>
  <c r="AD10" i="8"/>
  <c r="AI15" i="8"/>
  <c r="AE12" i="8"/>
  <c r="AI13" i="8"/>
  <c r="AC22" i="8"/>
  <c r="AH13" i="8"/>
  <c r="AC19" i="8"/>
  <c r="AH21" i="8"/>
  <c r="AI9" i="8"/>
  <c r="AD6" i="8"/>
  <c r="AC8" i="8"/>
  <c r="AH10" i="8"/>
  <c r="AG20" i="8"/>
  <c r="AG10" i="8"/>
  <c r="AG8" i="8"/>
  <c r="AH6" i="8"/>
  <c r="AD15" i="8"/>
  <c r="AI12" i="8"/>
  <c r="AH22" i="8"/>
  <c r="AH12" i="8"/>
  <c r="AH11" i="8"/>
  <c r="AG23" i="8"/>
  <c r="AI7" i="8"/>
  <c r="AD11" i="8"/>
  <c r="AE11" i="8"/>
  <c r="AG6" i="8"/>
  <c r="AG13" i="8"/>
  <c r="AD12" i="8"/>
  <c r="AE7" i="8"/>
  <c r="AG17" i="8"/>
  <c r="AD17" i="8"/>
  <c r="AC17" i="8"/>
  <c r="AI19" i="8"/>
  <c r="AI11" i="8"/>
  <c r="AH20" i="8"/>
  <c r="AC9" i="8"/>
  <c r="AC18" i="8"/>
  <c r="AI22" i="8"/>
  <c r="AG14" i="8"/>
  <c r="AC6" i="8"/>
  <c r="AE22" i="8"/>
  <c r="AC21" i="8"/>
  <c r="AI14" i="8"/>
  <c r="AI17" i="8"/>
  <c r="AG7" i="8"/>
  <c r="AI10" i="8"/>
  <c r="AC11" i="8"/>
  <c r="AE6" i="8"/>
  <c r="AG9" i="8"/>
  <c r="AE19" i="8"/>
  <c r="I8" i="10"/>
  <c r="AX30" i="8" s="1"/>
  <c r="AC10" i="8"/>
  <c r="AI18" i="8"/>
  <c r="AI16" i="8"/>
  <c r="AH18" i="8"/>
  <c r="AH8" i="8"/>
  <c r="AG18" i="8"/>
  <c r="AG16" i="8"/>
  <c r="AE9" i="8"/>
  <c r="AG15" i="8"/>
  <c r="AC15" i="8"/>
  <c r="AH19" i="8"/>
  <c r="AE15" i="8"/>
  <c r="AH16" i="8"/>
  <c r="AG22" i="8"/>
  <c r="AH9" i="8"/>
  <c r="AE23" i="8"/>
  <c r="AH17" i="8"/>
  <c r="AE16" i="8"/>
  <c r="AD22" i="8"/>
  <c r="AH15" i="8"/>
  <c r="AC23" i="8"/>
  <c r="AI21" i="8"/>
  <c r="I6" i="10"/>
  <c r="I5" i="10"/>
  <c r="AX27" i="8" s="1"/>
  <c r="I7" i="10"/>
  <c r="AM31" i="8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E20" i="7" s="1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E8" i="7" s="1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AJ8" i="8" l="1"/>
  <c r="BA18" i="7"/>
  <c r="BF18" i="7" s="1"/>
  <c r="AJ17" i="8"/>
  <c r="AJ21" i="8"/>
  <c r="AF20" i="8"/>
  <c r="AK20" i="8" s="1"/>
  <c r="AF11" i="8"/>
  <c r="AK11" i="8" s="1"/>
  <c r="AF18" i="8"/>
  <c r="AK18" i="8" s="1"/>
  <c r="AJ14" i="8"/>
  <c r="AF14" i="8"/>
  <c r="AK14" i="8" s="1"/>
  <c r="AJ9" i="8"/>
  <c r="AJ19" i="8"/>
  <c r="AF19" i="8"/>
  <c r="AK19" i="8" s="1"/>
  <c r="AJ10" i="8"/>
  <c r="AJ11" i="8"/>
  <c r="AJ12" i="8"/>
  <c r="AF10" i="8"/>
  <c r="AK10" i="8" s="1"/>
  <c r="AJ13" i="8"/>
  <c r="AF7" i="8"/>
  <c r="AK7" i="8" s="1"/>
  <c r="AJ6" i="8"/>
  <c r="AF12" i="8"/>
  <c r="AK12" i="8" s="1"/>
  <c r="AJ23" i="8"/>
  <c r="AF21" i="8"/>
  <c r="AK21" i="8" s="1"/>
  <c r="AJ15" i="8"/>
  <c r="AJ20" i="8"/>
  <c r="AF13" i="8"/>
  <c r="AK13" i="8" s="1"/>
  <c r="AJ7" i="8"/>
  <c r="AF8" i="8"/>
  <c r="AK8" i="8" s="1"/>
  <c r="AF23" i="8"/>
  <c r="AK23" i="8" s="1"/>
  <c r="AF9" i="8"/>
  <c r="AK9" i="8" s="1"/>
  <c r="AF17" i="8"/>
  <c r="AK17" i="8" s="1"/>
  <c r="AJ22" i="8"/>
  <c r="AF6" i="8"/>
  <c r="AK6" i="8" s="1"/>
  <c r="AF22" i="8"/>
  <c r="AK22" i="8" s="1"/>
  <c r="AF16" i="8"/>
  <c r="AK16" i="8" s="1"/>
  <c r="AJ16" i="8"/>
  <c r="AF15" i="8"/>
  <c r="AK15" i="8" s="1"/>
  <c r="AJ18" i="8"/>
  <c r="AP16" i="8"/>
  <c r="BJ27" i="8"/>
  <c r="AO16" i="8"/>
  <c r="AR16" i="8"/>
  <c r="AT16" i="8"/>
  <c r="AS16" i="8"/>
  <c r="AN16" i="8"/>
  <c r="AT12" i="8"/>
  <c r="AP12" i="8"/>
  <c r="AR12" i="8"/>
  <c r="AN12" i="8"/>
  <c r="AS12" i="8"/>
  <c r="AO12" i="8"/>
  <c r="AS19" i="8"/>
  <c r="AR19" i="8"/>
  <c r="AO19" i="8"/>
  <c r="AT19" i="8"/>
  <c r="AP19" i="8"/>
  <c r="AN19" i="8"/>
  <c r="BJ28" i="8"/>
  <c r="AX29" i="8"/>
  <c r="AT22" i="8"/>
  <c r="AO7" i="8"/>
  <c r="AN18" i="8"/>
  <c r="AN11" i="8"/>
  <c r="AT21" i="8"/>
  <c r="AT7" i="8"/>
  <c r="AS18" i="8"/>
  <c r="AO11" i="8"/>
  <c r="AN22" i="8"/>
  <c r="AN15" i="8"/>
  <c r="AN8" i="8"/>
  <c r="AT15" i="8"/>
  <c r="AS22" i="8"/>
  <c r="AN10" i="8"/>
  <c r="AS23" i="8"/>
  <c r="AT23" i="8"/>
  <c r="AT8" i="8"/>
  <c r="AS20" i="8"/>
  <c r="AR13" i="8"/>
  <c r="AN23" i="8"/>
  <c r="AO20" i="8"/>
  <c r="AS8" i="8"/>
  <c r="AN17" i="8"/>
  <c r="AP7" i="8"/>
  <c r="AO9" i="8"/>
  <c r="AN20" i="8"/>
  <c r="AP6" i="8"/>
  <c r="AP15" i="8"/>
  <c r="AO21" i="8"/>
  <c r="AO13" i="8"/>
  <c r="AO6" i="8"/>
  <c r="AP10" i="8"/>
  <c r="AT20" i="8"/>
  <c r="AT14" i="8"/>
  <c r="AO8" i="8"/>
  <c r="AO10" i="8"/>
  <c r="AP14" i="8"/>
  <c r="AP8" i="8"/>
  <c r="AT18" i="8"/>
  <c r="AT9" i="8"/>
  <c r="AP17" i="8"/>
  <c r="AO22" i="8"/>
  <c r="AO14" i="8"/>
  <c r="AP18" i="8"/>
  <c r="AT6" i="8"/>
  <c r="AR21" i="8"/>
  <c r="AR7" i="8"/>
  <c r="AP11" i="8"/>
  <c r="AO18" i="8"/>
  <c r="AP22" i="8"/>
  <c r="AT10" i="8"/>
  <c r="AS11" i="8"/>
  <c r="AR15" i="8"/>
  <c r="AO23" i="8"/>
  <c r="AR8" i="8"/>
  <c r="AP20" i="8"/>
  <c r="AO15" i="8"/>
  <c r="AP9" i="8"/>
  <c r="AO17" i="8"/>
  <c r="AP13" i="8"/>
  <c r="AR6" i="8"/>
  <c r="AN21" i="8"/>
  <c r="AN14" i="8"/>
  <c r="AS13" i="8"/>
  <c r="AR17" i="8"/>
  <c r="AP21" i="8"/>
  <c r="AS21" i="8"/>
  <c r="AN13" i="8"/>
  <c r="AS15" i="8"/>
  <c r="AR22" i="8"/>
  <c r="AT13" i="8"/>
  <c r="AS14" i="8"/>
  <c r="AN9" i="8"/>
  <c r="AS7" i="8"/>
  <c r="AN6" i="8"/>
  <c r="AP23" i="8"/>
  <c r="AR9" i="8"/>
  <c r="AR10" i="8"/>
  <c r="AT17" i="8"/>
  <c r="AR11" i="8"/>
  <c r="AR14" i="8"/>
  <c r="AT11" i="8"/>
  <c r="AS6" i="8"/>
  <c r="AR23" i="8"/>
  <c r="AS9" i="8"/>
  <c r="AS17" i="8"/>
  <c r="AR20" i="8"/>
  <c r="AR18" i="8"/>
  <c r="AS10" i="8"/>
  <c r="AN7" i="8"/>
  <c r="BJ30" i="8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0" i="7"/>
  <c r="BF16" i="7"/>
  <c r="AL28" i="3"/>
  <c r="AM29" i="3"/>
  <c r="AM28" i="3"/>
  <c r="AX28" i="8" l="1"/>
  <c r="BC16" i="8" s="1"/>
  <c r="BJ29" i="8"/>
  <c r="BQ20" i="8" s="1"/>
  <c r="AU12" i="8"/>
  <c r="AU16" i="8"/>
  <c r="AQ16" i="8"/>
  <c r="AQ12" i="8"/>
  <c r="AQ19" i="8"/>
  <c r="AU19" i="8"/>
  <c r="AU10" i="8"/>
  <c r="AU9" i="8"/>
  <c r="AU15" i="8"/>
  <c r="AQ15" i="8"/>
  <c r="AQ21" i="8"/>
  <c r="AQ20" i="8"/>
  <c r="AU11" i="8"/>
  <c r="AU6" i="8"/>
  <c r="AU21" i="8"/>
  <c r="AQ17" i="8"/>
  <c r="AQ14" i="8"/>
  <c r="AQ8" i="8"/>
  <c r="AQ6" i="8"/>
  <c r="AU23" i="8"/>
  <c r="AU18" i="8"/>
  <c r="AQ18" i="8"/>
  <c r="AQ9" i="8"/>
  <c r="AU22" i="8"/>
  <c r="AU14" i="8"/>
  <c r="AU13" i="8"/>
  <c r="AQ10" i="8"/>
  <c r="AQ11" i="8"/>
  <c r="AU17" i="8"/>
  <c r="AU7" i="8"/>
  <c r="AQ23" i="8"/>
  <c r="AQ22" i="8"/>
  <c r="AQ13" i="8"/>
  <c r="AU8" i="8"/>
  <c r="AU20" i="8"/>
  <c r="AQ7" i="8"/>
  <c r="BL7" i="7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AV22" i="8" l="1"/>
  <c r="AV18" i="8"/>
  <c r="AV8" i="8"/>
  <c r="AV15" i="8"/>
  <c r="AV7" i="8"/>
  <c r="AV11" i="8"/>
  <c r="AV17" i="8"/>
  <c r="AV12" i="8"/>
  <c r="AV23" i="8"/>
  <c r="AV9" i="8"/>
  <c r="AV6" i="8"/>
  <c r="AV21" i="8"/>
  <c r="AV16" i="8"/>
  <c r="AV13" i="8"/>
  <c r="AV14" i="8"/>
  <c r="AV19" i="8"/>
  <c r="BM20" i="8"/>
  <c r="BP22" i="8"/>
  <c r="BP18" i="8"/>
  <c r="BP14" i="8"/>
  <c r="BO10" i="8"/>
  <c r="BA7" i="8"/>
  <c r="BA6" i="8"/>
  <c r="BP23" i="8"/>
  <c r="BA14" i="8"/>
  <c r="BM12" i="8"/>
  <c r="BK9" i="8"/>
  <c r="BK13" i="8"/>
  <c r="BK17" i="8"/>
  <c r="BC17" i="8"/>
  <c r="BQ22" i="8"/>
  <c r="BO19" i="8"/>
  <c r="BC19" i="8"/>
  <c r="AY15" i="8"/>
  <c r="BQ7" i="8"/>
  <c r="BL8" i="8"/>
  <c r="BO7" i="8"/>
  <c r="BP7" i="8"/>
  <c r="BL9" i="8"/>
  <c r="BL20" i="8"/>
  <c r="BK6" i="8"/>
  <c r="BM10" i="8"/>
  <c r="BL23" i="8"/>
  <c r="BQ17" i="8"/>
  <c r="BK14" i="8"/>
  <c r="BD12" i="8"/>
  <c r="BD22" i="8"/>
  <c r="AY7" i="8"/>
  <c r="BD17" i="8"/>
  <c r="BE22" i="8"/>
  <c r="BD20" i="8"/>
  <c r="AZ15" i="8"/>
  <c r="AZ6" i="8"/>
  <c r="AY10" i="8"/>
  <c r="AY6" i="8"/>
  <c r="BE14" i="8"/>
  <c r="BC12" i="8"/>
  <c r="BD6" i="8"/>
  <c r="AY18" i="8"/>
  <c r="BE10" i="8"/>
  <c r="BE6" i="8"/>
  <c r="BD11" i="8"/>
  <c r="AZ22" i="8"/>
  <c r="BK7" i="8"/>
  <c r="BL10" i="8"/>
  <c r="BK18" i="8"/>
  <c r="BL17" i="8"/>
  <c r="BM8" i="8"/>
  <c r="BO13" i="8"/>
  <c r="BO9" i="8"/>
  <c r="BP6" i="8"/>
  <c r="BK15" i="8"/>
  <c r="BL15" i="8"/>
  <c r="BK16" i="8"/>
  <c r="BO15" i="8"/>
  <c r="BO6" i="8"/>
  <c r="BO16" i="8"/>
  <c r="CE16" i="8" s="1"/>
  <c r="AZ16" i="8"/>
  <c r="BL18" i="8"/>
  <c r="BM16" i="8"/>
  <c r="BQ15" i="8"/>
  <c r="BM15" i="8"/>
  <c r="BQ8" i="8"/>
  <c r="BM21" i="8"/>
  <c r="BP16" i="8"/>
  <c r="BO18" i="8"/>
  <c r="BP21" i="8"/>
  <c r="BM18" i="8"/>
  <c r="BM9" i="8"/>
  <c r="BO14" i="8"/>
  <c r="BO12" i="8"/>
  <c r="BL11" i="8"/>
  <c r="BM11" i="8"/>
  <c r="BQ12" i="8"/>
  <c r="BP15" i="8"/>
  <c r="BK11" i="8"/>
  <c r="BM7" i="8"/>
  <c r="BQ18" i="8"/>
  <c r="BQ16" i="8"/>
  <c r="AZ9" i="8"/>
  <c r="BC10" i="8"/>
  <c r="CE10" i="8" s="1"/>
  <c r="BD7" i="8"/>
  <c r="AY11" i="8"/>
  <c r="BA18" i="8"/>
  <c r="AZ10" i="8"/>
  <c r="CB10" i="8" s="1"/>
  <c r="AZ21" i="8"/>
  <c r="BD8" i="8"/>
  <c r="BE21" i="8"/>
  <c r="BA13" i="8"/>
  <c r="BD14" i="8"/>
  <c r="BC9" i="8"/>
  <c r="BA21" i="8"/>
  <c r="BE19" i="8"/>
  <c r="AZ18" i="8"/>
  <c r="BD15" i="8"/>
  <c r="BC11" i="8"/>
  <c r="BD18" i="8"/>
  <c r="AY22" i="8"/>
  <c r="AZ17" i="8"/>
  <c r="BC7" i="8"/>
  <c r="AZ7" i="8"/>
  <c r="BA8" i="8"/>
  <c r="BA20" i="8"/>
  <c r="BA16" i="8"/>
  <c r="BC15" i="8"/>
  <c r="AY9" i="8"/>
  <c r="BC13" i="8"/>
  <c r="BE11" i="8"/>
  <c r="BC23" i="8"/>
  <c r="BA22" i="8"/>
  <c r="BD21" i="8"/>
  <c r="BA9" i="8"/>
  <c r="BE9" i="8"/>
  <c r="AZ13" i="8"/>
  <c r="BC18" i="8"/>
  <c r="BA15" i="8"/>
  <c r="BE13" i="8"/>
  <c r="BD13" i="8"/>
  <c r="AY17" i="8"/>
  <c r="BC21" i="8"/>
  <c r="AZ23" i="8"/>
  <c r="AY21" i="8"/>
  <c r="AZ14" i="8"/>
  <c r="BA11" i="8"/>
  <c r="AY14" i="8"/>
  <c r="AY13" i="8"/>
  <c r="BE20" i="8"/>
  <c r="CG20" i="8" s="1"/>
  <c r="BA23" i="8"/>
  <c r="BE7" i="8"/>
  <c r="BD10" i="8"/>
  <c r="AZ12" i="8"/>
  <c r="BA17" i="8"/>
  <c r="BC6" i="8"/>
  <c r="BD19" i="8"/>
  <c r="AZ11" i="8"/>
  <c r="BE8" i="8"/>
  <c r="BA19" i="8"/>
  <c r="AY19" i="8"/>
  <c r="BC22" i="8"/>
  <c r="BA10" i="8"/>
  <c r="AZ8" i="8"/>
  <c r="BE23" i="8"/>
  <c r="BE12" i="8"/>
  <c r="BD23" i="8"/>
  <c r="BD9" i="8"/>
  <c r="BA12" i="8"/>
  <c r="CC12" i="8" s="1"/>
  <c r="AZ19" i="8"/>
  <c r="AY8" i="8"/>
  <c r="AY12" i="8"/>
  <c r="BC20" i="8"/>
  <c r="BC8" i="8"/>
  <c r="AY23" i="8"/>
  <c r="BC14" i="8"/>
  <c r="BE17" i="8"/>
  <c r="BE15" i="8"/>
  <c r="BE18" i="8"/>
  <c r="AZ20" i="8"/>
  <c r="BD16" i="8"/>
  <c r="AY20" i="8"/>
  <c r="AY16" i="8"/>
  <c r="BE16" i="8"/>
  <c r="BM17" i="8"/>
  <c r="BK23" i="8"/>
  <c r="BL12" i="8"/>
  <c r="BM13" i="8"/>
  <c r="BL19" i="8"/>
  <c r="BP17" i="8"/>
  <c r="BL14" i="8"/>
  <c r="BP12" i="8"/>
  <c r="BQ21" i="8"/>
  <c r="BQ19" i="8"/>
  <c r="BQ23" i="8"/>
  <c r="BM14" i="8"/>
  <c r="BQ9" i="8"/>
  <c r="BP8" i="8"/>
  <c r="BP13" i="8"/>
  <c r="BP10" i="8"/>
  <c r="BK8" i="8"/>
  <c r="BL6" i="8"/>
  <c r="BK12" i="8"/>
  <c r="BO22" i="8"/>
  <c r="BP19" i="8"/>
  <c r="BM22" i="8"/>
  <c r="BQ14" i="8"/>
  <c r="BP20" i="8"/>
  <c r="BO20" i="8"/>
  <c r="BL21" i="8"/>
  <c r="BO17" i="8"/>
  <c r="BP9" i="8"/>
  <c r="BK10" i="8"/>
  <c r="BO21" i="8"/>
  <c r="BO8" i="8"/>
  <c r="BQ10" i="8"/>
  <c r="BK19" i="8"/>
  <c r="BL7" i="8"/>
  <c r="BK22" i="8"/>
  <c r="BM6" i="8"/>
  <c r="BP11" i="8"/>
  <c r="BQ6" i="8"/>
  <c r="BL13" i="8"/>
  <c r="BQ13" i="8"/>
  <c r="BM23" i="8"/>
  <c r="BK21" i="8"/>
  <c r="BO23" i="8"/>
  <c r="BM19" i="8"/>
  <c r="BL22" i="8"/>
  <c r="BQ11" i="8"/>
  <c r="BO11" i="8"/>
  <c r="BL16" i="8"/>
  <c r="BK20" i="8"/>
  <c r="AV20" i="8"/>
  <c r="AV10" i="8"/>
  <c r="AR6" i="3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CF7" i="8" l="1"/>
  <c r="CB17" i="8"/>
  <c r="CC18" i="8"/>
  <c r="CF23" i="8"/>
  <c r="CC16" i="8"/>
  <c r="CF21" i="8"/>
  <c r="CF15" i="8"/>
  <c r="CC21" i="8"/>
  <c r="CG15" i="8"/>
  <c r="CC20" i="8"/>
  <c r="CE7" i="8"/>
  <c r="CE13" i="8"/>
  <c r="CB19" i="8"/>
  <c r="CG12" i="8"/>
  <c r="CE22" i="8"/>
  <c r="CE18" i="8"/>
  <c r="CE9" i="8"/>
  <c r="CB22" i="8"/>
  <c r="CF20" i="8"/>
  <c r="CF22" i="8"/>
  <c r="CC6" i="8"/>
  <c r="CF16" i="8"/>
  <c r="CC11" i="8"/>
  <c r="CC9" i="8"/>
  <c r="CE8" i="8"/>
  <c r="CB11" i="8"/>
  <c r="CB12" i="8"/>
  <c r="CB14" i="8"/>
  <c r="CG17" i="8"/>
  <c r="CG23" i="8"/>
  <c r="CF10" i="8"/>
  <c r="CF13" i="8"/>
  <c r="CB13" i="8"/>
  <c r="CC8" i="8"/>
  <c r="CF14" i="8"/>
  <c r="CB16" i="8"/>
  <c r="CF12" i="8"/>
  <c r="CE17" i="8"/>
  <c r="CC7" i="8"/>
  <c r="CB20" i="8"/>
  <c r="CB8" i="8"/>
  <c r="CE6" i="8"/>
  <c r="CF19" i="8"/>
  <c r="CB18" i="8"/>
  <c r="CB21" i="8"/>
  <c r="CF6" i="8"/>
  <c r="CG22" i="8"/>
  <c r="CG16" i="8"/>
  <c r="CE14" i="8"/>
  <c r="BF9" i="8"/>
  <c r="CF9" i="8"/>
  <c r="CC19" i="8"/>
  <c r="CG7" i="8"/>
  <c r="CB23" i="8"/>
  <c r="CG13" i="8"/>
  <c r="CG9" i="8"/>
  <c r="CE23" i="8"/>
  <c r="CE15" i="8"/>
  <c r="CB7" i="8"/>
  <c r="CF18" i="8"/>
  <c r="CG19" i="8"/>
  <c r="CC13" i="8"/>
  <c r="CG6" i="8"/>
  <c r="CE12" i="8"/>
  <c r="CB6" i="8"/>
  <c r="CF17" i="8"/>
  <c r="CE19" i="8"/>
  <c r="CC14" i="8"/>
  <c r="CF8" i="8"/>
  <c r="CE20" i="8"/>
  <c r="CC22" i="8"/>
  <c r="CF11" i="8"/>
  <c r="CG18" i="8"/>
  <c r="CC10" i="8"/>
  <c r="CG8" i="8"/>
  <c r="CC17" i="8"/>
  <c r="CC23" i="8"/>
  <c r="CE21" i="8"/>
  <c r="CC15" i="8"/>
  <c r="CG11" i="8"/>
  <c r="CE11" i="8"/>
  <c r="CG21" i="8"/>
  <c r="CB9" i="8"/>
  <c r="CG10" i="8"/>
  <c r="CG14" i="8"/>
  <c r="CB15" i="8"/>
  <c r="BR14" i="8"/>
  <c r="BR22" i="8"/>
  <c r="BR18" i="8"/>
  <c r="BB6" i="8"/>
  <c r="BR7" i="8"/>
  <c r="BN10" i="8"/>
  <c r="BS10" i="8" s="1"/>
  <c r="BN7" i="8"/>
  <c r="BS7" i="8" s="1"/>
  <c r="BN20" i="8"/>
  <c r="BS20" i="8" s="1"/>
  <c r="BF22" i="8"/>
  <c r="BN21" i="8"/>
  <c r="BS21" i="8" s="1"/>
  <c r="BN8" i="8"/>
  <c r="BS8" i="8" s="1"/>
  <c r="BB8" i="8"/>
  <c r="BB10" i="8"/>
  <c r="BF10" i="8"/>
  <c r="BB22" i="8"/>
  <c r="BF14" i="8"/>
  <c r="BB23" i="8"/>
  <c r="BB15" i="8"/>
  <c r="BF11" i="8"/>
  <c r="BF17" i="8"/>
  <c r="BB19" i="8"/>
  <c r="BB12" i="8"/>
  <c r="BF21" i="8"/>
  <c r="BF15" i="8"/>
  <c r="BF8" i="8"/>
  <c r="BR16" i="8"/>
  <c r="BR15" i="8"/>
  <c r="BN18" i="8"/>
  <c r="BS18" i="8" s="1"/>
  <c r="BF19" i="8"/>
  <c r="BF13" i="8"/>
  <c r="BF7" i="8"/>
  <c r="BN15" i="8"/>
  <c r="BS15" i="8" s="1"/>
  <c r="BN9" i="8"/>
  <c r="BS9" i="8" s="1"/>
  <c r="BF6" i="8"/>
  <c r="BR6" i="8"/>
  <c r="BR8" i="8"/>
  <c r="BR21" i="8"/>
  <c r="BB16" i="8"/>
  <c r="BB18" i="8"/>
  <c r="BB13" i="8"/>
  <c r="BF23" i="8"/>
  <c r="BB17" i="8"/>
  <c r="BB11" i="8"/>
  <c r="BB9" i="8"/>
  <c r="BF12" i="8"/>
  <c r="BB21" i="8"/>
  <c r="BF20" i="8"/>
  <c r="BB7" i="8"/>
  <c r="BR19" i="8"/>
  <c r="BR17" i="8"/>
  <c r="BN11" i="8"/>
  <c r="BS11" i="8" s="1"/>
  <c r="BF18" i="8"/>
  <c r="BB20" i="8"/>
  <c r="BR11" i="8"/>
  <c r="BB14" i="8"/>
  <c r="BN12" i="8"/>
  <c r="BS12" i="8" s="1"/>
  <c r="BN6" i="8"/>
  <c r="BS6" i="8" s="1"/>
  <c r="BF16" i="8"/>
  <c r="CH16" i="8" s="1"/>
  <c r="BR13" i="8"/>
  <c r="BN14" i="8"/>
  <c r="BS14" i="8" s="1"/>
  <c r="BN23" i="8"/>
  <c r="BS23" i="8" s="1"/>
  <c r="BN19" i="8"/>
  <c r="BS19" i="8" s="1"/>
  <c r="BR9" i="8"/>
  <c r="BN22" i="8"/>
  <c r="BS22" i="8" s="1"/>
  <c r="BR12" i="8"/>
  <c r="BR10" i="8"/>
  <c r="BR20" i="8"/>
  <c r="BR23" i="8"/>
  <c r="BN16" i="8"/>
  <c r="BN13" i="8"/>
  <c r="BS13" i="8" s="1"/>
  <c r="BN17" i="8"/>
  <c r="BS17" i="8" s="1"/>
  <c r="AT18" i="3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CH18" i="8" l="1"/>
  <c r="CH15" i="8"/>
  <c r="CH9" i="8"/>
  <c r="CH23" i="8"/>
  <c r="CH8" i="8"/>
  <c r="CH22" i="8"/>
  <c r="CH17" i="8"/>
  <c r="CH11" i="8"/>
  <c r="CH19" i="8"/>
  <c r="BG19" i="8"/>
  <c r="CI19" i="8" s="1"/>
  <c r="CD19" i="8"/>
  <c r="BG7" i="8"/>
  <c r="CI7" i="8" s="1"/>
  <c r="CD7" i="8"/>
  <c r="BG13" i="8"/>
  <c r="CI13" i="8" s="1"/>
  <c r="CD13" i="8"/>
  <c r="CH14" i="8"/>
  <c r="BG8" i="8"/>
  <c r="CI8" i="8" s="1"/>
  <c r="CD8" i="8"/>
  <c r="BG6" i="8"/>
  <c r="CI6" i="8" s="1"/>
  <c r="CD6" i="8"/>
  <c r="BG14" i="8"/>
  <c r="CI14" i="8" s="1"/>
  <c r="CD14" i="8"/>
  <c r="BG11" i="8"/>
  <c r="CI11" i="8" s="1"/>
  <c r="CD11" i="8"/>
  <c r="CH7" i="8"/>
  <c r="CH21" i="8"/>
  <c r="BG21" i="8"/>
  <c r="CI21" i="8" s="1"/>
  <c r="CD21" i="8"/>
  <c r="BG17" i="8"/>
  <c r="CI17" i="8" s="1"/>
  <c r="CD17" i="8"/>
  <c r="BG16" i="8"/>
  <c r="CD16" i="8"/>
  <c r="CH6" i="8"/>
  <c r="CH13" i="8"/>
  <c r="BG12" i="8"/>
  <c r="CI12" i="8" s="1"/>
  <c r="CD12" i="8"/>
  <c r="BG15" i="8"/>
  <c r="CI15" i="8" s="1"/>
  <c r="CD15" i="8"/>
  <c r="CH10" i="8"/>
  <c r="BG20" i="8"/>
  <c r="CI20" i="8" s="1"/>
  <c r="CD20" i="8"/>
  <c r="CH12" i="8"/>
  <c r="BG23" i="8"/>
  <c r="CI23" i="8" s="1"/>
  <c r="CD23" i="8"/>
  <c r="BG10" i="8"/>
  <c r="CI10" i="8" s="1"/>
  <c r="CD10" i="8"/>
  <c r="BG9" i="8"/>
  <c r="CI9" i="8" s="1"/>
  <c r="CL9" i="8" s="1"/>
  <c r="CD9" i="8"/>
  <c r="CH20" i="8"/>
  <c r="BG18" i="8"/>
  <c r="CI18" i="8" s="1"/>
  <c r="CD18" i="8"/>
  <c r="BG22" i="8"/>
  <c r="CI22" i="8" s="1"/>
  <c r="CD22" i="8"/>
  <c r="BS16" i="8"/>
  <c r="BJ27" i="3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CL22" i="8" l="1"/>
  <c r="CL17" i="8"/>
  <c r="CL10" i="8"/>
  <c r="CL19" i="8"/>
  <c r="CI16" i="8"/>
  <c r="CL16" i="8" s="1"/>
  <c r="CL14" i="8"/>
  <c r="CL18" i="8"/>
  <c r="CL7" i="8"/>
  <c r="CL8" i="8"/>
  <c r="CL23" i="8"/>
  <c r="CL21" i="8"/>
  <c r="CL20" i="8"/>
  <c r="CL12" i="8"/>
  <c r="CL15" i="8"/>
  <c r="CL6" i="8"/>
  <c r="CL11" i="8"/>
  <c r="CL13" i="8"/>
  <c r="BI27" i="3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CO15" i="8" l="1"/>
  <c r="CR15" i="8" s="1"/>
  <c r="C15" i="8" s="1"/>
  <c r="CO18" i="8"/>
  <c r="CR18" i="8" s="1"/>
  <c r="E18" i="8" s="1"/>
  <c r="CO11" i="8"/>
  <c r="CR11" i="8" s="1"/>
  <c r="I11" i="8" s="1"/>
  <c r="CO9" i="8"/>
  <c r="CR9" i="8" s="1"/>
  <c r="E9" i="8" s="1"/>
  <c r="CO20" i="8"/>
  <c r="CR20" i="8" s="1"/>
  <c r="H20" i="8" s="1"/>
  <c r="CO22" i="8"/>
  <c r="CR22" i="8" s="1"/>
  <c r="C22" i="8" s="1"/>
  <c r="CO19" i="8"/>
  <c r="CR19" i="8" s="1"/>
  <c r="I19" i="8" s="1"/>
  <c r="CO10" i="8"/>
  <c r="CR10" i="8" s="1"/>
  <c r="I10" i="8" s="1"/>
  <c r="CO21" i="8"/>
  <c r="CR21" i="8" s="1"/>
  <c r="E21" i="8" s="1"/>
  <c r="CO13" i="8"/>
  <c r="CR13" i="8" s="1"/>
  <c r="G13" i="8" s="1"/>
  <c r="CO17" i="8"/>
  <c r="CR17" i="8" s="1"/>
  <c r="H17" i="8" s="1"/>
  <c r="CO16" i="8"/>
  <c r="CR16" i="8" s="1"/>
  <c r="I16" i="8" s="1"/>
  <c r="CO7" i="8"/>
  <c r="CR7" i="8" s="1"/>
  <c r="G7" i="8" s="1"/>
  <c r="CO14" i="8"/>
  <c r="CR14" i="8" s="1"/>
  <c r="I14" i="8" s="1"/>
  <c r="CO8" i="8"/>
  <c r="CR8" i="8" s="1"/>
  <c r="G8" i="8" s="1"/>
  <c r="CO12" i="8"/>
  <c r="CR12" i="8" s="1"/>
  <c r="H12" i="8" s="1"/>
  <c r="CO23" i="8"/>
  <c r="CR23" i="8" s="1"/>
  <c r="E23" i="8" s="1"/>
  <c r="CO6" i="8"/>
  <c r="CR6" i="8" s="1"/>
  <c r="C6" i="8" s="1"/>
  <c r="H18" i="7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F6" i="7" l="1"/>
  <c r="K6" i="7" s="1"/>
  <c r="G22" i="8"/>
  <c r="E20" i="8"/>
  <c r="G20" i="8"/>
  <c r="D15" i="8"/>
  <c r="I21" i="8"/>
  <c r="E15" i="8"/>
  <c r="I22" i="8"/>
  <c r="I13" i="8"/>
  <c r="C21" i="8"/>
  <c r="E17" i="8"/>
  <c r="H22" i="8"/>
  <c r="E13" i="8"/>
  <c r="G18" i="8"/>
  <c r="H11" i="8"/>
  <c r="J11" i="8" s="1"/>
  <c r="D13" i="8"/>
  <c r="C13" i="8"/>
  <c r="D16" i="8"/>
  <c r="C12" i="8"/>
  <c r="G17" i="8"/>
  <c r="E16" i="8"/>
  <c r="I12" i="8"/>
  <c r="J12" i="8" s="1"/>
  <c r="C16" i="8"/>
  <c r="C20" i="8"/>
  <c r="E8" i="8"/>
  <c r="H15" i="8"/>
  <c r="G21" i="8"/>
  <c r="H21" i="8"/>
  <c r="I17" i="8"/>
  <c r="J17" i="8" s="1"/>
  <c r="I15" i="8"/>
  <c r="G15" i="8"/>
  <c r="D21" i="8"/>
  <c r="D20" i="8"/>
  <c r="I20" i="8"/>
  <c r="J20" i="8" s="1"/>
  <c r="D22" i="8"/>
  <c r="D18" i="8"/>
  <c r="I18" i="8"/>
  <c r="H13" i="8"/>
  <c r="G12" i="8"/>
  <c r="G11" i="8"/>
  <c r="D19" i="8"/>
  <c r="D23" i="8"/>
  <c r="H7" i="8"/>
  <c r="G9" i="8"/>
  <c r="E19" i="8"/>
  <c r="H16" i="8"/>
  <c r="J16" i="8" s="1"/>
  <c r="H10" i="8"/>
  <c r="J10" i="8" s="1"/>
  <c r="C9" i="8"/>
  <c r="C11" i="8"/>
  <c r="D11" i="8"/>
  <c r="D12" i="8"/>
  <c r="E22" i="8"/>
  <c r="D9" i="8"/>
  <c r="H19" i="8"/>
  <c r="J19" i="8" s="1"/>
  <c r="I9" i="8"/>
  <c r="C18" i="8"/>
  <c r="G16" i="8"/>
  <c r="H18" i="8"/>
  <c r="H9" i="8"/>
  <c r="E12" i="8"/>
  <c r="E11" i="8"/>
  <c r="G14" i="8"/>
  <c r="E10" i="8"/>
  <c r="C23" i="8"/>
  <c r="G23" i="8"/>
  <c r="D14" i="8"/>
  <c r="G19" i="8"/>
  <c r="H14" i="8"/>
  <c r="J14" i="8" s="1"/>
  <c r="D7" i="8"/>
  <c r="I23" i="8"/>
  <c r="C19" i="8"/>
  <c r="C10" i="8"/>
  <c r="G10" i="8"/>
  <c r="D10" i="8"/>
  <c r="E7" i="8"/>
  <c r="H23" i="8"/>
  <c r="I7" i="8"/>
  <c r="C7" i="8"/>
  <c r="C17" i="8"/>
  <c r="E14" i="8"/>
  <c r="G6" i="8"/>
  <c r="D6" i="8"/>
  <c r="I6" i="8"/>
  <c r="D17" i="8"/>
  <c r="E6" i="8"/>
  <c r="C8" i="8"/>
  <c r="H8" i="8"/>
  <c r="D8" i="8"/>
  <c r="C14" i="8"/>
  <c r="I8" i="8"/>
  <c r="H6" i="8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J22" i="8" l="1"/>
  <c r="J6" i="8"/>
  <c r="F15" i="8"/>
  <c r="K15" i="8" s="1"/>
  <c r="J21" i="8"/>
  <c r="F20" i="8"/>
  <c r="K20" i="8" s="1"/>
  <c r="J9" i="8"/>
  <c r="J13" i="8"/>
  <c r="F13" i="8"/>
  <c r="K13" i="8" s="1"/>
  <c r="F23" i="8"/>
  <c r="K23" i="8" s="1"/>
  <c r="F22" i="8"/>
  <c r="K22" i="8" s="1"/>
  <c r="F21" i="8"/>
  <c r="K21" i="8" s="1"/>
  <c r="F19" i="8"/>
  <c r="K19" i="8" s="1"/>
  <c r="J15" i="8"/>
  <c r="F16" i="8"/>
  <c r="K16" i="8" s="1"/>
  <c r="F18" i="8"/>
  <c r="K18" i="8" s="1"/>
  <c r="F8" i="8"/>
  <c r="K8" i="8" s="1"/>
  <c r="F17" i="8"/>
  <c r="K17" i="8" s="1"/>
  <c r="J18" i="8"/>
  <c r="F12" i="8"/>
  <c r="K12" i="8" s="1"/>
  <c r="J7" i="8"/>
  <c r="F10" i="8"/>
  <c r="K10" i="8" s="1"/>
  <c r="F14" i="8"/>
  <c r="K14" i="8" s="1"/>
  <c r="F9" i="8"/>
  <c r="K9" i="8" s="1"/>
  <c r="J23" i="8"/>
  <c r="F11" i="8"/>
  <c r="K11" i="8" s="1"/>
  <c r="F7" i="8"/>
  <c r="K7" i="8" s="1"/>
  <c r="F6" i="8"/>
  <c r="K6" i="8" s="1"/>
  <c r="J8" i="8"/>
  <c r="CC11" i="3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CJ20" i="3" l="1"/>
  <c r="CJ12" i="3"/>
  <c r="CJ17" i="3"/>
  <c r="CJ21" i="3"/>
  <c r="CJ8" i="3"/>
  <c r="CL14" i="3" l="1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E14" i="3" l="1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J20" i="3" l="1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</calcChain>
</file>

<file path=xl/sharedStrings.xml><?xml version="1.0" encoding="utf-8"?>
<sst xmlns="http://schemas.openxmlformats.org/spreadsheetml/2006/main" count="643" uniqueCount="98">
  <si>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</si>
  <si>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</si>
  <si>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</si>
  <si>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</si>
  <si>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</si>
  <si>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</si>
  <si>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</si>
  <si>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</si>
  <si>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</si>
  <si>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</si>
  <si>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</si>
  <si>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</si>
  <si>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</si>
  <si>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</si>
  <si>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</si>
  <si>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</si>
  <si>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</si>
  <si>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</si>
  <si>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</si>
  <si>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</si>
  <si>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</si>
  <si>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</si>
  <si>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</si>
  <si>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</si>
  <si>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</si>
  <si>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</si>
  <si>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</si>
  <si>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</si>
  <si>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</si>
  <si>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</si>
  <si>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</si>
  <si>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</si>
  <si>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</si>
  <si>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</si>
  <si>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</si>
  <si>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</si>
  <si>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</si>
  <si>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</si>
  <si>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</si>
  <si>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</si>
  <si>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</si>
  <si>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</si>
  <si>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</si>
  <si>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</si>
  <si>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</si>
  <si>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</si>
  <si>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</si>
  <si>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</si>
  <si>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</si>
  <si>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</si>
  <si>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</si>
  <si>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</si>
  <si>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Repescagem</t>
  </si>
  <si>
    <t>Quartas de Final</t>
  </si>
  <si>
    <t xml:space="preserve">      Semi - Final</t>
  </si>
  <si>
    <t>3º e 4º</t>
  </si>
  <si>
    <t>Campeão:</t>
  </si>
  <si>
    <t>Vice Campeão:</t>
  </si>
  <si>
    <t>Final</t>
  </si>
  <si>
    <t>Terceiro:</t>
  </si>
  <si>
    <t>Quarto:</t>
  </si>
  <si>
    <t>REPESCAGEM</t>
  </si>
  <si>
    <t>Repscagem</t>
  </si>
  <si>
    <t>Quartas</t>
  </si>
  <si>
    <t>Semi</t>
  </si>
  <si>
    <t>Ranking</t>
  </si>
  <si>
    <t>Uefa Cup</t>
  </si>
  <si>
    <t>LXXIV Campeonato Tatooleague</t>
  </si>
  <si>
    <t>Argentina                Bélgica                        Brasil                      Colômbia                    Croácia                    Espanha                    França</t>
  </si>
  <si>
    <t xml:space="preserve">  (Shrek)                   (Gustavão)                   (Grandin)                       (João)                          (Roger)                     (Antonio)                    (Tooty)    </t>
  </si>
  <si>
    <t xml:space="preserve">                        Inglaterra                 México                   Nigéria                       Polônia                      Portugal                    Rússia                     Senegal</t>
  </si>
  <si>
    <t xml:space="preserve"> (Michel)                     (Hugo)                    (Senador)                      (Deyvid)                         (Cayera)                    (Diego)                      (Deh)</t>
  </si>
  <si>
    <t>10º Rodada</t>
  </si>
  <si>
    <t>Colômbia</t>
  </si>
  <si>
    <t>Brasil</t>
  </si>
  <si>
    <t>Espanha</t>
  </si>
  <si>
    <t>Senegal</t>
  </si>
  <si>
    <t>Uruguai</t>
  </si>
  <si>
    <t>Bélgica</t>
  </si>
  <si>
    <t>Suíça</t>
  </si>
  <si>
    <t>Portugal</t>
  </si>
  <si>
    <t>Sérvia</t>
  </si>
  <si>
    <t>França</t>
  </si>
  <si>
    <t>Inglaterra</t>
  </si>
  <si>
    <t>México</t>
  </si>
  <si>
    <t>Croácia</t>
  </si>
  <si>
    <t>Russia</t>
  </si>
  <si>
    <t>Polônia</t>
  </si>
  <si>
    <t>Dinamarca</t>
  </si>
  <si>
    <t>W.O.</t>
  </si>
  <si>
    <t>Argentina</t>
  </si>
  <si>
    <t xml:space="preserve">                              Suécia                 Suíça                  Uruguai                  Sérvia                 Dinamarca</t>
  </si>
  <si>
    <t xml:space="preserve">               (Mario)                      (Juninho)                        (Alex)                           (Danilando)                   (Guilherme)</t>
  </si>
  <si>
    <t>Suécia- WO</t>
  </si>
  <si>
    <t>Nigéria- WO</t>
  </si>
  <si>
    <t xml:space="preserve"> </t>
  </si>
  <si>
    <t xml:space="preserve"> ,/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</si>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</sst>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b/>
      <sz val="10"/>
      <color theme="1" tint="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36"/>
      <name val="Calibri"/>
      <family val="2"/>
    </font>
    <font>
      <sz val="36"/>
      <name val="Calibri"/>
      <family val="2"/>
    </font>
    <font>
      <b/>
      <sz val="18"/>
      <name val="Comic Sans MS"/>
      <family val="4"/>
    </font>
    <font>
      <b/>
      <sz val="14"/>
      <name val="Comic Sans MS"/>
      <family val="4"/>
    </font>
    <font>
      <sz val="12"/>
      <color theme="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247E0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208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3" fillId="8" borderId="1" xfId="1" applyFont="1" applyFill="1" applyBorder="1" applyAlignment="1" applyProtection="1">
      <alignment horizontal="center" vertical="center"/>
      <protection hidden="1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9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6" fillId="5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1" applyFont="1" applyProtection="1">
      <protection hidden="1"/>
    </xf>
    <xf numFmtId="0" fontId="7" fillId="0" borderId="0" xfId="1" applyFont="1" applyBorder="1" applyProtection="1">
      <protection hidden="1"/>
    </xf>
    <xf numFmtId="0" fontId="7" fillId="8" borderId="0" xfId="1" applyFont="1" applyFill="1" applyProtection="1">
      <protection hidden="1"/>
    </xf>
    <xf numFmtId="0" fontId="7" fillId="0" borderId="0" xfId="1" applyFont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 wrapText="1"/>
      <protection hidden="1"/>
    </xf>
    <xf numFmtId="0" fontId="7" fillId="8" borderId="9" xfId="1" applyFont="1" applyFill="1" applyBorder="1" applyAlignment="1" applyProtection="1">
      <alignment horizontal="center"/>
      <protection hidden="1"/>
    </xf>
    <xf numFmtId="0" fontId="7" fillId="8" borderId="0" xfId="1" applyFont="1" applyFill="1" applyAlignment="1" applyProtection="1">
      <alignment horizontal="center"/>
      <protection hidden="1"/>
    </xf>
    <xf numFmtId="0" fontId="7" fillId="8" borderId="0" xfId="1" applyFont="1" applyFill="1" applyBorder="1" applyProtection="1">
      <protection hidden="1"/>
    </xf>
    <xf numFmtId="0" fontId="3" fillId="0" borderId="0" xfId="1" applyFont="1" applyProtection="1">
      <protection hidden="1"/>
    </xf>
    <xf numFmtId="0" fontId="7" fillId="8" borderId="0" xfId="1" applyFont="1" applyFill="1" applyBorder="1" applyAlignment="1" applyProtection="1">
      <alignment horizontal="center"/>
      <protection hidden="1"/>
    </xf>
    <xf numFmtId="0" fontId="14" fillId="8" borderId="0" xfId="1" applyFont="1" applyFill="1" applyBorder="1" applyAlignment="1" applyProtection="1">
      <alignment horizontal="center" wrapText="1"/>
      <protection hidden="1"/>
    </xf>
    <xf numFmtId="0" fontId="7" fillId="8" borderId="0" xfId="1" applyFont="1" applyFill="1" applyBorder="1" applyAlignment="1" applyProtection="1">
      <alignment horizontal="center" wrapText="1"/>
      <protection hidden="1"/>
    </xf>
    <xf numFmtId="0" fontId="7" fillId="8" borderId="9" xfId="1" applyFont="1" applyFill="1" applyBorder="1" applyAlignment="1" applyProtection="1">
      <alignment horizontal="center" wrapText="1"/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7" fillId="0" borderId="0" xfId="1" applyFont="1" applyBorder="1" applyAlignment="1" applyProtection="1">
      <alignment horizontal="center" vertical="center"/>
      <protection hidden="1"/>
    </xf>
    <xf numFmtId="0" fontId="7" fillId="0" borderId="9" xfId="1" applyFont="1" applyFill="1" applyBorder="1" applyAlignment="1" applyProtection="1">
      <alignment horizontal="center" vertical="center"/>
      <protection hidden="1"/>
    </xf>
    <xf numFmtId="0" fontId="17" fillId="0" borderId="0" xfId="1" applyFont="1" applyAlignment="1" applyProtection="1">
      <alignment horizontal="center"/>
      <protection hidden="1"/>
    </xf>
    <xf numFmtId="0" fontId="7" fillId="4" borderId="1" xfId="1" applyFont="1" applyFill="1" applyBorder="1" applyAlignment="1" applyProtection="1">
      <alignment horizontal="center"/>
      <protection hidden="1"/>
    </xf>
    <xf numFmtId="0" fontId="7" fillId="12" borderId="1" xfId="1" applyFont="1" applyFill="1" applyBorder="1" applyAlignment="1" applyProtection="1">
      <alignment horizontal="center" vertical="center" wrapText="1"/>
      <protection hidden="1"/>
    </xf>
    <xf numFmtId="0" fontId="7" fillId="8" borderId="0" xfId="0" applyFont="1" applyFill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left"/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9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8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8" borderId="1" xfId="2" applyFont="1" applyFill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right"/>
      <protection hidden="1"/>
    </xf>
    <xf numFmtId="0" fontId="16" fillId="0" borderId="1" xfId="0" applyFont="1" applyBorder="1" applyAlignment="1" applyProtection="1">
      <alignment horizontal="right"/>
      <protection hidden="1"/>
    </xf>
    <xf numFmtId="0" fontId="16" fillId="0" borderId="1" xfId="0" applyFont="1" applyBorder="1" applyAlignment="1" applyProtection="1">
      <alignment horizontal="left"/>
      <protection hidden="1"/>
    </xf>
    <xf numFmtId="0" fontId="16" fillId="0" borderId="0" xfId="0" applyFont="1" applyBorder="1" applyAlignment="1" applyProtection="1">
      <alignment horizontal="right"/>
      <protection hidden="1"/>
    </xf>
    <xf numFmtId="0" fontId="16" fillId="0" borderId="0" xfId="0" applyFont="1" applyBorder="1" applyAlignment="1" applyProtection="1">
      <alignment horizontal="left"/>
      <protection hidden="1"/>
    </xf>
    <xf numFmtId="0" fontId="17" fillId="0" borderId="0" xfId="1" applyFont="1" applyProtection="1"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3" fillId="13" borderId="1" xfId="0" applyFont="1" applyFill="1" applyBorder="1" applyAlignment="1" applyProtection="1">
      <alignment horizontal="center" vertical="center"/>
      <protection hidden="1"/>
    </xf>
    <xf numFmtId="0" fontId="16" fillId="0" borderId="0" xfId="1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Fill="1" applyProtection="1">
      <protection hidden="1"/>
    </xf>
    <xf numFmtId="0" fontId="24" fillId="0" borderId="0" xfId="0" applyFont="1" applyAlignment="1" applyProtection="1">
      <alignment horizontal="center"/>
      <protection hidden="1"/>
    </xf>
    <xf numFmtId="14" fontId="3" fillId="0" borderId="0" xfId="0" applyNumberFormat="1" applyFont="1" applyProtection="1">
      <protection hidden="1"/>
    </xf>
    <xf numFmtId="0" fontId="3" fillId="15" borderId="1" xfId="1" applyFont="1" applyFill="1" applyBorder="1" applyAlignment="1" applyProtection="1">
      <alignment horizontal="center" vertical="center"/>
      <protection hidden="1"/>
    </xf>
    <xf numFmtId="0" fontId="6" fillId="10" borderId="1" xfId="1" applyFont="1" applyFill="1" applyBorder="1" applyAlignment="1" applyProtection="1">
      <alignment horizontal="center" vertical="center"/>
      <protection hidden="1"/>
    </xf>
    <xf numFmtId="0" fontId="6" fillId="16" borderId="1" xfId="1" applyFont="1" applyFill="1" applyBorder="1" applyAlignment="1" applyProtection="1">
      <alignment horizontal="center" vertical="center"/>
      <protection hidden="1"/>
    </xf>
    <xf numFmtId="0" fontId="6" fillId="5" borderId="1" xfId="1" applyFont="1" applyFill="1" applyBorder="1" applyAlignment="1" applyProtection="1">
      <alignment horizontal="center" vertical="center"/>
      <protection hidden="1"/>
    </xf>
    <xf numFmtId="0" fontId="6" fillId="17" borderId="1" xfId="1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7" borderId="1" xfId="0" applyFont="1" applyFill="1" applyBorder="1" applyAlignment="1" applyProtection="1">
      <alignment horizontal="center" vertical="center"/>
      <protection hidden="1"/>
    </xf>
    <xf numFmtId="0" fontId="7" fillId="0" borderId="0" xfId="1" applyFont="1" applyFill="1" applyBorder="1" applyProtection="1">
      <protection hidden="1"/>
    </xf>
    <xf numFmtId="0" fontId="7" fillId="0" borderId="0" xfId="1" applyFont="1" applyFill="1" applyBorder="1" applyAlignment="1" applyProtection="1">
      <alignment horizontal="left" vertical="center"/>
      <protection hidden="1"/>
    </xf>
    <xf numFmtId="0" fontId="14" fillId="0" borderId="0" xfId="1" applyFont="1" applyBorder="1" applyAlignment="1" applyProtection="1">
      <alignment horizontal="center" vertical="center"/>
      <protection hidden="1"/>
    </xf>
    <xf numFmtId="0" fontId="7" fillId="8" borderId="0" xfId="1" applyFont="1" applyFill="1" applyBorder="1" applyAlignment="1" applyProtection="1">
      <alignment horizontal="center" vertical="center"/>
      <protection hidden="1"/>
    </xf>
    <xf numFmtId="0" fontId="16" fillId="8" borderId="0" xfId="1" applyFont="1" applyFill="1" applyProtection="1">
      <protection hidden="1"/>
    </xf>
    <xf numFmtId="0" fontId="14" fillId="11" borderId="0" xfId="1" applyFont="1" applyFill="1" applyBorder="1" applyAlignment="1" applyProtection="1">
      <alignment horizontal="center" wrapText="1"/>
      <protection hidden="1"/>
    </xf>
    <xf numFmtId="0" fontId="7" fillId="11" borderId="0" xfId="1" applyFont="1" applyFill="1" applyBorder="1" applyAlignment="1" applyProtection="1">
      <alignment horizontal="center" wrapText="1"/>
      <protection hidden="1"/>
    </xf>
    <xf numFmtId="0" fontId="16" fillId="0" borderId="0" xfId="2" applyFont="1" applyProtection="1">
      <protection hidden="1"/>
    </xf>
    <xf numFmtId="0" fontId="7" fillId="8" borderId="0" xfId="1" applyFont="1" applyFill="1" applyAlignment="1" applyProtection="1">
      <alignment horizontal="left"/>
      <protection hidden="1"/>
    </xf>
    <xf numFmtId="0" fontId="16" fillId="0" borderId="1" xfId="2" applyFont="1" applyBorder="1" applyAlignment="1" applyProtection="1">
      <alignment horizontal="center" vertical="center"/>
      <protection hidden="1"/>
    </xf>
    <xf numFmtId="0" fontId="16" fillId="0" borderId="1" xfId="2" applyFont="1" applyFill="1" applyBorder="1" applyAlignment="1" applyProtection="1">
      <alignment horizontal="center" vertical="center"/>
      <protection hidden="1"/>
    </xf>
    <xf numFmtId="0" fontId="16" fillId="0" borderId="1" xfId="2" applyFont="1" applyBorder="1" applyProtection="1">
      <protection hidden="1"/>
    </xf>
    <xf numFmtId="0" fontId="16" fillId="0" borderId="1" xfId="2" applyFont="1" applyBorder="1" applyAlignment="1" applyProtection="1">
      <alignment horizontal="left"/>
      <protection hidden="1"/>
    </xf>
    <xf numFmtId="0" fontId="7" fillId="0" borderId="1" xfId="2" applyFont="1" applyBorder="1" applyAlignment="1" applyProtection="1">
      <alignment horizontal="center" vertical="center"/>
      <protection hidden="1"/>
    </xf>
    <xf numFmtId="0" fontId="7" fillId="0" borderId="0" xfId="1" applyFont="1" applyFill="1" applyAlignment="1" applyProtection="1">
      <alignment horizontal="center"/>
      <protection hidden="1"/>
    </xf>
    <xf numFmtId="0" fontId="7" fillId="14" borderId="0" xfId="1" applyFont="1" applyFill="1" applyAlignment="1" applyProtection="1">
      <alignment horizontal="center"/>
      <protection hidden="1"/>
    </xf>
    <xf numFmtId="0" fontId="7" fillId="4" borderId="10" xfId="1" applyFont="1" applyFill="1" applyBorder="1" applyAlignment="1" applyProtection="1">
      <alignment horizontal="center"/>
      <protection hidden="1"/>
    </xf>
    <xf numFmtId="0" fontId="7" fillId="4" borderId="9" xfId="1" applyFont="1" applyFill="1" applyBorder="1" applyAlignment="1" applyProtection="1">
      <alignment horizontal="center"/>
      <protection hidden="1"/>
    </xf>
    <xf numFmtId="0" fontId="7" fillId="4" borderId="9" xfId="1" applyFont="1" applyFill="1" applyBorder="1" applyProtection="1">
      <protection hidden="1"/>
    </xf>
    <xf numFmtId="0" fontId="7" fillId="4" borderId="11" xfId="1" applyFont="1" applyFill="1" applyBorder="1" applyAlignment="1" applyProtection="1">
      <alignment horizontal="center"/>
      <protection hidden="1"/>
    </xf>
    <xf numFmtId="0" fontId="7" fillId="4" borderId="4" xfId="1" applyFont="1" applyFill="1" applyBorder="1" applyAlignment="1" applyProtection="1">
      <alignment horizontal="left"/>
      <protection hidden="1"/>
    </xf>
    <xf numFmtId="0" fontId="7" fillId="4" borderId="0" xfId="1" applyFont="1" applyFill="1" applyBorder="1" applyAlignment="1" applyProtection="1">
      <alignment horizontal="center"/>
      <protection hidden="1"/>
    </xf>
    <xf numFmtId="0" fontId="7" fillId="4" borderId="0" xfId="1" applyFont="1" applyFill="1" applyBorder="1" applyProtection="1">
      <protection hidden="1"/>
    </xf>
    <xf numFmtId="0" fontId="7" fillId="4" borderId="5" xfId="1" applyFont="1" applyFill="1" applyBorder="1" applyAlignment="1" applyProtection="1">
      <alignment horizontal="center"/>
      <protection hidden="1"/>
    </xf>
    <xf numFmtId="0" fontId="17" fillId="4" borderId="0" xfId="1" applyFont="1" applyFill="1" applyBorder="1" applyProtection="1">
      <protection hidden="1"/>
    </xf>
    <xf numFmtId="0" fontId="17" fillId="4" borderId="0" xfId="1" applyFont="1" applyFill="1" applyBorder="1" applyAlignment="1" applyProtection="1">
      <alignment horizontal="center"/>
      <protection hidden="1"/>
    </xf>
    <xf numFmtId="0" fontId="17" fillId="4" borderId="5" xfId="1" applyFont="1" applyFill="1" applyBorder="1" applyAlignment="1" applyProtection="1">
      <alignment horizontal="center"/>
      <protection hidden="1"/>
    </xf>
    <xf numFmtId="0" fontId="17" fillId="4" borderId="0" xfId="1" applyFont="1" applyFill="1" applyBorder="1" applyAlignment="1" applyProtection="1">
      <alignment horizontal="center" wrapText="1"/>
      <protection hidden="1"/>
    </xf>
    <xf numFmtId="0" fontId="7" fillId="4" borderId="4" xfId="1" applyFont="1" applyFill="1" applyBorder="1" applyAlignment="1" applyProtection="1">
      <alignment horizontal="center"/>
      <protection hidden="1"/>
    </xf>
    <xf numFmtId="0" fontId="7" fillId="4" borderId="13" xfId="1" applyFont="1" applyFill="1" applyBorder="1" applyAlignment="1" applyProtection="1">
      <alignment horizontal="center"/>
      <protection hidden="1"/>
    </xf>
    <xf numFmtId="0" fontId="7" fillId="4" borderId="6" xfId="1" applyFont="1" applyFill="1" applyBorder="1" applyAlignment="1" applyProtection="1">
      <alignment horizontal="center"/>
      <protection hidden="1"/>
    </xf>
    <xf numFmtId="0" fontId="7" fillId="4" borderId="6" xfId="1" applyFont="1" applyFill="1" applyBorder="1" applyProtection="1">
      <protection hidden="1"/>
    </xf>
    <xf numFmtId="0" fontId="7" fillId="4" borderId="12" xfId="1" applyFont="1" applyFill="1" applyBorder="1" applyAlignment="1" applyProtection="1">
      <alignment horizontal="center"/>
      <protection hidden="1"/>
    </xf>
    <xf numFmtId="0" fontId="16" fillId="0" borderId="9" xfId="2" applyFont="1" applyBorder="1" applyProtection="1">
      <protection hidden="1"/>
    </xf>
    <xf numFmtId="0" fontId="16" fillId="0" borderId="9" xfId="2" applyFont="1" applyBorder="1" applyAlignment="1" applyProtection="1">
      <alignment horizontal="left"/>
      <protection hidden="1"/>
    </xf>
    <xf numFmtId="0" fontId="7" fillId="0" borderId="9" xfId="2" applyFont="1" applyBorder="1" applyAlignment="1" applyProtection="1">
      <alignment horizontal="center" vertical="center"/>
      <protection hidden="1"/>
    </xf>
    <xf numFmtId="0" fontId="7" fillId="0" borderId="0" xfId="2" applyFont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0" fontId="7" fillId="19" borderId="1" xfId="0" applyFont="1" applyFill="1" applyBorder="1" applyAlignment="1" applyProtection="1">
      <alignment horizontal="center" vertical="center"/>
      <protection hidden="1"/>
    </xf>
    <xf numFmtId="0" fontId="7" fillId="20" borderId="1" xfId="0" applyFont="1" applyFill="1" applyBorder="1" applyAlignment="1" applyProtection="1">
      <alignment horizontal="center" vertical="center"/>
      <protection hidden="1"/>
    </xf>
    <xf numFmtId="0" fontId="6" fillId="21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2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7" fillId="0" borderId="3" xfId="0" applyFont="1" applyBorder="1" applyAlignment="1" applyProtection="1">
      <alignment horizontal="center" vertical="center"/>
      <protection hidden="1"/>
    </xf>
    <xf numFmtId="0" fontId="3" fillId="23" borderId="1" xfId="0" applyFont="1" applyFill="1" applyBorder="1" applyAlignment="1" applyProtection="1">
      <alignment horizontal="center" vertical="center"/>
      <protection hidden="1"/>
    </xf>
    <xf numFmtId="0" fontId="6" fillId="5" borderId="0" xfId="0" applyFont="1" applyFill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7" fillId="0" borderId="0" xfId="1" applyFont="1" applyBorder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22" fillId="0" borderId="0" xfId="0" applyFont="1" applyAlignment="1" applyProtection="1">
      <alignment horizontal="center"/>
      <protection hidden="1"/>
    </xf>
    <xf numFmtId="0" fontId="23" fillId="0" borderId="0" xfId="0" applyFont="1" applyAlignment="1" applyProtection="1">
      <alignment horizontal="center"/>
      <protection hidden="1"/>
    </xf>
    <xf numFmtId="0" fontId="25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protection hidden="1"/>
    </xf>
    <xf numFmtId="0" fontId="9" fillId="13" borderId="7" xfId="0" applyFont="1" applyFill="1" applyBorder="1" applyAlignment="1" applyProtection="1">
      <alignment horizontal="center" vertical="center"/>
      <protection hidden="1"/>
    </xf>
    <xf numFmtId="0" fontId="13" fillId="13" borderId="2" xfId="0" applyFont="1" applyFill="1" applyBorder="1" applyAlignment="1" applyProtection="1">
      <alignment horizontal="center" vertical="center"/>
      <protection hidden="1"/>
    </xf>
    <xf numFmtId="0" fontId="13" fillId="13" borderId="8" xfId="0" applyFont="1" applyFill="1" applyBorder="1" applyAlignment="1" applyProtection="1">
      <alignment horizontal="center" vertical="center"/>
      <protection hidden="1"/>
    </xf>
    <xf numFmtId="0" fontId="9" fillId="23" borderId="7" xfId="0" applyFont="1" applyFill="1" applyBorder="1" applyAlignment="1" applyProtection="1">
      <alignment horizontal="center" vertical="center"/>
      <protection hidden="1"/>
    </xf>
    <xf numFmtId="0" fontId="13" fillId="23" borderId="2" xfId="0" applyFont="1" applyFill="1" applyBorder="1" applyAlignment="1" applyProtection="1">
      <alignment horizontal="center" vertical="center"/>
      <protection hidden="1"/>
    </xf>
    <xf numFmtId="0" fontId="13" fillId="23" borderId="8" xfId="0" applyFont="1" applyFill="1" applyBorder="1" applyAlignment="1" applyProtection="1">
      <alignment horizontal="center" vertical="center"/>
      <protection hidden="1"/>
    </xf>
    <xf numFmtId="0" fontId="21" fillId="0" borderId="0" xfId="2" applyFont="1" applyBorder="1" applyAlignment="1" applyProtection="1">
      <alignment horizontal="left"/>
      <protection hidden="1"/>
    </xf>
    <xf numFmtId="14" fontId="3" fillId="0" borderId="0" xfId="0" applyNumberFormat="1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17" fillId="4" borderId="0" xfId="1" applyFont="1" applyFill="1" applyBorder="1" applyAlignment="1" applyProtection="1">
      <protection hidden="1"/>
    </xf>
    <xf numFmtId="0" fontId="26" fillId="0" borderId="0" xfId="1" applyFont="1" applyAlignment="1" applyProtection="1">
      <protection hidden="1"/>
    </xf>
    <xf numFmtId="0" fontId="26" fillId="0" borderId="5" xfId="1" applyFont="1" applyBorder="1" applyAlignment="1" applyProtection="1">
      <protection hidden="1"/>
    </xf>
    <xf numFmtId="0" fontId="17" fillId="4" borderId="0" xfId="1" applyFont="1" applyFill="1" applyBorder="1" applyAlignment="1" applyProtection="1">
      <alignment horizontal="left" wrapText="1"/>
      <protection hidden="1"/>
    </xf>
    <xf numFmtId="0" fontId="26" fillId="0" borderId="0" xfId="1" applyFont="1" applyAlignment="1" applyProtection="1">
      <alignment horizontal="left"/>
      <protection hidden="1"/>
    </xf>
    <xf numFmtId="0" fontId="26" fillId="0" borderId="5" xfId="1" applyFont="1" applyBorder="1" applyAlignment="1" applyProtection="1">
      <alignment horizontal="left"/>
      <protection hidden="1"/>
    </xf>
    <xf numFmtId="0" fontId="7" fillId="0" borderId="0" xfId="1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0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Border="1" applyAlignment="1" applyProtection="1"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protection hidden="1"/>
    </xf>
    <xf numFmtId="0" fontId="19" fillId="0" borderId="0" xfId="2" applyFont="1" applyBorder="1" applyAlignment="1" applyProtection="1">
      <alignment horizontal="left"/>
      <protection hidden="1"/>
    </xf>
    <xf numFmtId="0" fontId="1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0" fontId="20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12" fillId="0" borderId="0" xfId="0" applyFont="1" applyAlignment="1" applyProtection="1">
      <alignment horizontal="left"/>
      <protection hidden="1"/>
    </xf>
    <xf numFmtId="0" fontId="15" fillId="0" borderId="0" xfId="0" applyFont="1" applyAlignment="1" applyProtection="1">
      <protection hidden="1"/>
    </xf>
    <xf numFmtId="0" fontId="7" fillId="4" borderId="1" xfId="0" applyFont="1" applyFill="1" applyBorder="1" applyAlignment="1" applyProtection="1">
      <alignment horizontal="center"/>
      <protection hidden="1"/>
    </xf>
  </cellXfs>
  <cellStyles count="4">
    <cellStyle name="Normal" xfId="0" builtinId="0"/>
    <cellStyle name="Normal 2" xfId="2"/>
    <cellStyle name="Normal 3" xfId="3"/>
    <cellStyle name="Normal 4" xfId="1"/>
  </cellStyles>
  <dxfs count="36"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bottom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247E08"/>
      <color rgb="FF1E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1060</xdr:colOff>
      <xdr:row>33</xdr:row>
      <xdr:rowOff>61383</xdr:rowOff>
    </xdr:from>
    <xdr:to>
      <xdr:col>6</xdr:col>
      <xdr:colOff>51860</xdr:colOff>
      <xdr:row>34</xdr:row>
      <xdr:rowOff>90426</xdr:rowOff>
    </xdr:to>
    <xdr:pic>
      <xdr:nvPicPr>
        <xdr:cNvPr id="40" name="Imagem 1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960" y="7252758"/>
          <a:ext cx="2936875" cy="219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496754</xdr:colOff>
      <xdr:row>36</xdr:row>
      <xdr:rowOff>8699</xdr:rowOff>
    </xdr:from>
    <xdr:to>
      <xdr:col>10</xdr:col>
      <xdr:colOff>308975</xdr:colOff>
      <xdr:row>39</xdr:row>
      <xdr:rowOff>180975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35529" y="7771574"/>
          <a:ext cx="621846" cy="743776"/>
        </a:xfrm>
        <a:prstGeom prst="rect">
          <a:avLst/>
        </a:prstGeom>
      </xdr:spPr>
    </xdr:pic>
    <xdr:clientData/>
  </xdr:twoCellAnchor>
  <xdr:twoCellAnchor editAs="oneCell">
    <xdr:from>
      <xdr:col>2</xdr:col>
      <xdr:colOff>168677</xdr:colOff>
      <xdr:row>36</xdr:row>
      <xdr:rowOff>115394</xdr:rowOff>
    </xdr:from>
    <xdr:to>
      <xdr:col>2</xdr:col>
      <xdr:colOff>577144</xdr:colOff>
      <xdr:row>39</xdr:row>
      <xdr:rowOff>104775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92577" y="7878269"/>
          <a:ext cx="408467" cy="560881"/>
        </a:xfrm>
        <a:prstGeom prst="rect">
          <a:avLst/>
        </a:prstGeom>
      </xdr:spPr>
    </xdr:pic>
    <xdr:clientData/>
  </xdr:twoCellAnchor>
  <xdr:twoCellAnchor editAs="oneCell">
    <xdr:from>
      <xdr:col>4</xdr:col>
      <xdr:colOff>380889</xdr:colOff>
      <xdr:row>36</xdr:row>
      <xdr:rowOff>71571</xdr:rowOff>
    </xdr:from>
    <xdr:to>
      <xdr:col>5</xdr:col>
      <xdr:colOff>356556</xdr:colOff>
      <xdr:row>39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71664" y="7834446"/>
          <a:ext cx="585267" cy="652329"/>
        </a:xfrm>
        <a:prstGeom prst="rect">
          <a:avLst/>
        </a:prstGeom>
      </xdr:spPr>
    </xdr:pic>
    <xdr:clientData/>
  </xdr:twoCellAnchor>
  <xdr:twoCellAnchor editAs="oneCell">
    <xdr:from>
      <xdr:col>1</xdr:col>
      <xdr:colOff>72332</xdr:colOff>
      <xdr:row>43</xdr:row>
      <xdr:rowOff>87193</xdr:rowOff>
    </xdr:from>
    <xdr:to>
      <xdr:col>3</xdr:col>
      <xdr:colOff>19050</xdr:colOff>
      <xdr:row>46</xdr:row>
      <xdr:rowOff>161925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1932" y="9183568"/>
          <a:ext cx="670618" cy="646232"/>
        </a:xfrm>
        <a:prstGeom prst="rect">
          <a:avLst/>
        </a:prstGeom>
      </xdr:spPr>
    </xdr:pic>
    <xdr:clientData/>
  </xdr:twoCellAnchor>
  <xdr:twoCellAnchor editAs="oneCell">
    <xdr:from>
      <xdr:col>8</xdr:col>
      <xdr:colOff>8277</xdr:colOff>
      <xdr:row>43</xdr:row>
      <xdr:rowOff>95250</xdr:rowOff>
    </xdr:from>
    <xdr:to>
      <xdr:col>9</xdr:col>
      <xdr:colOff>69295</xdr:colOff>
      <xdr:row>46</xdr:row>
      <xdr:rowOff>176079</xdr:rowOff>
    </xdr:to>
    <xdr:pic>
      <xdr:nvPicPr>
        <xdr:cNvPr id="8" name="Imagem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837452" y="9191625"/>
          <a:ext cx="670618" cy="652329"/>
        </a:xfrm>
        <a:prstGeom prst="rect">
          <a:avLst/>
        </a:prstGeom>
      </xdr:spPr>
    </xdr:pic>
    <xdr:clientData/>
  </xdr:twoCellAnchor>
  <xdr:twoCellAnchor editAs="oneCell">
    <xdr:from>
      <xdr:col>11</xdr:col>
      <xdr:colOff>10447</xdr:colOff>
      <xdr:row>36</xdr:row>
      <xdr:rowOff>57471</xdr:rowOff>
    </xdr:from>
    <xdr:to>
      <xdr:col>54</xdr:col>
      <xdr:colOff>95851</xdr:colOff>
      <xdr:row>39</xdr:row>
      <xdr:rowOff>180975</xdr:rowOff>
    </xdr:to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68447" y="7820346"/>
          <a:ext cx="695004" cy="695004"/>
        </a:xfrm>
        <a:prstGeom prst="rect">
          <a:avLst/>
        </a:prstGeom>
      </xdr:spPr>
    </xdr:pic>
    <xdr:clientData/>
  </xdr:twoCellAnchor>
  <xdr:twoCellAnchor editAs="oneCell">
    <xdr:from>
      <xdr:col>3</xdr:col>
      <xdr:colOff>336954</xdr:colOff>
      <xdr:row>36</xdr:row>
      <xdr:rowOff>78428</xdr:rowOff>
    </xdr:from>
    <xdr:to>
      <xdr:col>3</xdr:col>
      <xdr:colOff>1013669</xdr:colOff>
      <xdr:row>39</xdr:row>
      <xdr:rowOff>171450</xdr:rowOff>
    </xdr:to>
    <xdr:pic>
      <xdr:nvPicPr>
        <xdr:cNvPr id="12" name="Imagem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70454" y="7841303"/>
          <a:ext cx="676715" cy="664522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50</xdr:row>
      <xdr:rowOff>67436</xdr:rowOff>
    </xdr:from>
    <xdr:to>
      <xdr:col>7</xdr:col>
      <xdr:colOff>233229</xdr:colOff>
      <xdr:row>53</xdr:row>
      <xdr:rowOff>166554</xdr:rowOff>
    </xdr:to>
    <xdr:pic>
      <xdr:nvPicPr>
        <xdr:cNvPr id="13" name="Imagem 1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800475" y="10497311"/>
          <a:ext cx="652329" cy="670618"/>
        </a:xfrm>
        <a:prstGeom prst="rect">
          <a:avLst/>
        </a:prstGeom>
      </xdr:spPr>
    </xdr:pic>
    <xdr:clientData/>
  </xdr:twoCellAnchor>
  <xdr:twoCellAnchor editAs="oneCell">
    <xdr:from>
      <xdr:col>8</xdr:col>
      <xdr:colOff>18465</xdr:colOff>
      <xdr:row>36</xdr:row>
      <xdr:rowOff>161925</xdr:rowOff>
    </xdr:from>
    <xdr:to>
      <xdr:col>9</xdr:col>
      <xdr:colOff>90432</xdr:colOff>
      <xdr:row>39</xdr:row>
      <xdr:rowOff>171450</xdr:rowOff>
    </xdr:to>
    <xdr:pic>
      <xdr:nvPicPr>
        <xdr:cNvPr id="62" name="Imagem 1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7640" y="7924800"/>
          <a:ext cx="681567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285750</xdr:colOff>
      <xdr:row>36</xdr:row>
      <xdr:rowOff>131717</xdr:rowOff>
    </xdr:from>
    <xdr:to>
      <xdr:col>7</xdr:col>
      <xdr:colOff>228600</xdr:colOff>
      <xdr:row>39</xdr:row>
      <xdr:rowOff>104775</xdr:rowOff>
    </xdr:to>
    <xdr:pic>
      <xdr:nvPicPr>
        <xdr:cNvPr id="65" name="Imagem 64" descr="Federación Colombiana de Fútbol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95725" y="7894592"/>
          <a:ext cx="552450" cy="544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19050</xdr:colOff>
      <xdr:row>1</xdr:row>
      <xdr:rowOff>523875</xdr:rowOff>
    </xdr:from>
    <xdr:to>
      <xdr:col>57</xdr:col>
      <xdr:colOff>590550</xdr:colOff>
      <xdr:row>2</xdr:row>
      <xdr:rowOff>0</xdr:rowOff>
    </xdr:to>
    <xdr:pic>
      <xdr:nvPicPr>
        <xdr:cNvPr id="22" name="Picture 59" descr="LOGO_SITE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742950"/>
          <a:ext cx="2419350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590550</xdr:colOff>
      <xdr:row>0</xdr:row>
      <xdr:rowOff>209550</xdr:rowOff>
    </xdr:from>
    <xdr:to>
      <xdr:col>59</xdr:col>
      <xdr:colOff>457200</xdr:colOff>
      <xdr:row>1</xdr:row>
      <xdr:rowOff>457200</xdr:rowOff>
    </xdr:to>
    <xdr:pic>
      <xdr:nvPicPr>
        <xdr:cNvPr id="23" name="Imagem 1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10625" y="209550"/>
          <a:ext cx="3505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390525</xdr:colOff>
      <xdr:row>43</xdr:row>
      <xdr:rowOff>43229</xdr:rowOff>
    </xdr:from>
    <xdr:to>
      <xdr:col>3</xdr:col>
      <xdr:colOff>904875</xdr:colOff>
      <xdr:row>46</xdr:row>
      <xdr:rowOff>104775</xdr:rowOff>
    </xdr:to>
    <xdr:pic>
      <xdr:nvPicPr>
        <xdr:cNvPr id="24" name="Imagem 23" descr="http://www.tatooleague.com.br/Imagens/times/238.png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9139604"/>
          <a:ext cx="514350" cy="6330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114300</xdr:rowOff>
    </xdr:to>
    <xdr:sp macro="" textlink="">
      <xdr:nvSpPr>
        <xdr:cNvPr id="1026" name="AutoShape 2" descr="Resultado de imagem para federaÃ§ao nigeriana de futebol png"/>
        <xdr:cNvSpPr>
          <a:spLocks noChangeAspect="1" noChangeArrowheads="1"/>
        </xdr:cNvSpPr>
      </xdr:nvSpPr>
      <xdr:spPr bwMode="auto">
        <a:xfrm>
          <a:off x="2390775" y="9477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114300</xdr:rowOff>
    </xdr:to>
    <xdr:sp macro="" textlink="">
      <xdr:nvSpPr>
        <xdr:cNvPr id="1027" name="AutoShape 3" descr="Resultado de imagem para federaÃ§ao nigeriana de futebol png"/>
        <xdr:cNvSpPr>
          <a:spLocks noChangeAspect="1" noChangeArrowheads="1"/>
        </xdr:cNvSpPr>
      </xdr:nvSpPr>
      <xdr:spPr bwMode="auto">
        <a:xfrm>
          <a:off x="2390775" y="9477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266700</xdr:colOff>
      <xdr:row>43</xdr:row>
      <xdr:rowOff>47624</xdr:rowOff>
    </xdr:from>
    <xdr:to>
      <xdr:col>5</xdr:col>
      <xdr:colOff>314325</xdr:colOff>
      <xdr:row>46</xdr:row>
      <xdr:rowOff>133349</xdr:rowOff>
    </xdr:to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7475" y="9143999"/>
          <a:ext cx="657225" cy="657225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43</xdr:row>
      <xdr:rowOff>57150</xdr:rowOff>
    </xdr:from>
    <xdr:to>
      <xdr:col>7</xdr:col>
      <xdr:colOff>77940</xdr:colOff>
      <xdr:row>46</xdr:row>
      <xdr:rowOff>133350</xdr:rowOff>
    </xdr:to>
    <xdr:pic>
      <xdr:nvPicPr>
        <xdr:cNvPr id="30" name="Imagem 29" descr="http://www.tatooleague.com.br/Imagens/times/242.png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9153525"/>
          <a:ext cx="43036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438150</xdr:colOff>
      <xdr:row>43</xdr:row>
      <xdr:rowOff>85725</xdr:rowOff>
    </xdr:from>
    <xdr:to>
      <xdr:col>10</xdr:col>
      <xdr:colOff>253602</xdr:colOff>
      <xdr:row>46</xdr:row>
      <xdr:rowOff>180974</xdr:rowOff>
    </xdr:to>
    <xdr:pic>
      <xdr:nvPicPr>
        <xdr:cNvPr id="31" name="Imagem 30" descr="http://www.tatooleague.com.br/Imagens/times/246.png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6925" y="9182100"/>
          <a:ext cx="625077" cy="666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28575</xdr:colOff>
      <xdr:row>43</xdr:row>
      <xdr:rowOff>122749</xdr:rowOff>
    </xdr:from>
    <xdr:to>
      <xdr:col>54</xdr:col>
      <xdr:colOff>57150</xdr:colOff>
      <xdr:row>46</xdr:row>
      <xdr:rowOff>180800</xdr:rowOff>
    </xdr:to>
    <xdr:pic>
      <xdr:nvPicPr>
        <xdr:cNvPr id="18" name="Imagem 17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886575" y="9219124"/>
          <a:ext cx="638175" cy="629551"/>
        </a:xfrm>
        <a:prstGeom prst="rect">
          <a:avLst/>
        </a:prstGeom>
      </xdr:spPr>
    </xdr:pic>
    <xdr:clientData/>
  </xdr:twoCellAnchor>
  <xdr:twoCellAnchor editAs="oneCell">
    <xdr:from>
      <xdr:col>3</xdr:col>
      <xdr:colOff>438151</xdr:colOff>
      <xdr:row>49</xdr:row>
      <xdr:rowOff>123824</xdr:rowOff>
    </xdr:from>
    <xdr:to>
      <xdr:col>3</xdr:col>
      <xdr:colOff>931469</xdr:colOff>
      <xdr:row>53</xdr:row>
      <xdr:rowOff>151133</xdr:rowOff>
    </xdr:to>
    <xdr:pic>
      <xdr:nvPicPr>
        <xdr:cNvPr id="19" name="Imagem 18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71651" y="10363199"/>
          <a:ext cx="493318" cy="789309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352427</xdr:colOff>
      <xdr:row>51</xdr:row>
      <xdr:rowOff>19050</xdr:rowOff>
    </xdr:from>
    <xdr:to>
      <xdr:col>5</xdr:col>
      <xdr:colOff>391280</xdr:colOff>
      <xdr:row>53</xdr:row>
      <xdr:rowOff>76078</xdr:rowOff>
    </xdr:to>
    <xdr:pic>
      <xdr:nvPicPr>
        <xdr:cNvPr id="20" name="Imagem 19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43202" y="10639425"/>
          <a:ext cx="648453" cy="438028"/>
        </a:xfrm>
        <a:prstGeom prst="rect">
          <a:avLst/>
        </a:prstGeom>
      </xdr:spPr>
    </xdr:pic>
    <xdr:clientData/>
  </xdr:twoCellAnchor>
  <xdr:twoCellAnchor editAs="oneCell">
    <xdr:from>
      <xdr:col>9</xdr:col>
      <xdr:colOff>714375</xdr:colOff>
      <xdr:row>50</xdr:row>
      <xdr:rowOff>85725</xdr:rowOff>
    </xdr:from>
    <xdr:to>
      <xdr:col>10</xdr:col>
      <xdr:colOff>552450</xdr:colOff>
      <xdr:row>53</xdr:row>
      <xdr:rowOff>161925</xdr:rowOff>
    </xdr:to>
    <xdr:pic>
      <xdr:nvPicPr>
        <xdr:cNvPr id="25" name="Imagem 24" descr="http://www.ogol.com.br/img/logos/federacoes/9_den_imgbank.png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" y="10515600"/>
          <a:ext cx="64770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247651</xdr:colOff>
      <xdr:row>50</xdr:row>
      <xdr:rowOff>68745</xdr:rowOff>
    </xdr:from>
    <xdr:to>
      <xdr:col>9</xdr:col>
      <xdr:colOff>95251</xdr:colOff>
      <xdr:row>53</xdr:row>
      <xdr:rowOff>133349</xdr:rowOff>
    </xdr:to>
    <xdr:pic>
      <xdr:nvPicPr>
        <xdr:cNvPr id="26" name="Imagem 25" descr="http://www.ogol.com.br/img/logos/federacoes/210_srb_imgbank.png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6826" y="10498620"/>
          <a:ext cx="457200" cy="636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65" t="s">
        <v>49</v>
      </c>
      <c r="C2" s="165"/>
      <c r="D2" s="165"/>
      <c r="E2" s="165"/>
      <c r="F2" s="165"/>
      <c r="G2" s="165"/>
      <c r="H2" s="165"/>
      <c r="I2" s="165"/>
      <c r="J2" s="165"/>
      <c r="K2" s="165"/>
      <c r="L2" s="5"/>
      <c r="M2" s="5"/>
      <c r="N2" s="5"/>
      <c r="O2" s="5"/>
      <c r="P2" s="166" t="s">
        <v>37</v>
      </c>
      <c r="Q2" s="166"/>
      <c r="R2" s="166"/>
      <c r="S2" s="166"/>
      <c r="T2" s="166"/>
      <c r="U2" s="166"/>
      <c r="V2" s="166"/>
      <c r="W2" s="166"/>
      <c r="X2" s="166"/>
      <c r="Y2" s="166"/>
      <c r="Z2" s="5"/>
      <c r="AA2" s="165" t="s">
        <v>38</v>
      </c>
      <c r="AB2" s="167"/>
      <c r="AC2" s="167"/>
      <c r="AD2" s="167"/>
      <c r="AE2" s="167"/>
      <c r="AF2" s="167"/>
      <c r="AG2" s="167"/>
      <c r="AH2" s="167"/>
      <c r="AI2" s="167"/>
      <c r="AJ2" s="167"/>
      <c r="AK2" s="5"/>
      <c r="AL2" s="165" t="s">
        <v>34</v>
      </c>
      <c r="AM2" s="167"/>
      <c r="AN2" s="167"/>
      <c r="AO2" s="167"/>
      <c r="AP2" s="167"/>
      <c r="AQ2" s="167"/>
      <c r="AR2" s="167"/>
      <c r="AS2" s="167"/>
      <c r="AT2" s="167"/>
      <c r="AU2" s="167"/>
      <c r="AV2" s="5"/>
      <c r="AW2" s="165" t="s">
        <v>35</v>
      </c>
      <c r="AX2" s="167"/>
      <c r="AY2" s="167"/>
      <c r="AZ2" s="167"/>
      <c r="BA2" s="167"/>
      <c r="BB2" s="167"/>
      <c r="BC2" s="167"/>
      <c r="BD2" s="167"/>
      <c r="BE2" s="167"/>
      <c r="BF2" s="18"/>
      <c r="BG2" s="5"/>
      <c r="BH2" s="5"/>
      <c r="BI2" s="165" t="s">
        <v>36</v>
      </c>
      <c r="BJ2" s="165"/>
      <c r="BK2" s="165"/>
      <c r="BL2" s="165"/>
      <c r="BM2" s="165"/>
      <c r="BN2" s="165"/>
      <c r="BO2" s="165"/>
      <c r="BP2" s="165"/>
      <c r="BQ2" s="165"/>
      <c r="BR2" s="16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</row>
    <row r="3" spans="2:93" ht="23.25" x14ac:dyDescent="0.35">
      <c r="B3" s="21"/>
      <c r="C3" s="21"/>
      <c r="D3" s="21"/>
      <c r="E3" s="21"/>
      <c r="F3" s="21"/>
      <c r="G3" s="21"/>
      <c r="H3" s="21"/>
      <c r="I3" s="21"/>
      <c r="J3" s="21"/>
      <c r="K3" s="21"/>
      <c r="L3" s="5"/>
      <c r="M3" s="5"/>
      <c r="N3" s="5"/>
      <c r="O3" s="5"/>
      <c r="P3" s="21"/>
      <c r="Q3" s="21"/>
      <c r="R3" s="21"/>
      <c r="S3" s="21"/>
      <c r="T3" s="21"/>
      <c r="U3" s="21"/>
      <c r="V3" s="21"/>
      <c r="W3" s="21"/>
      <c r="X3" s="21"/>
      <c r="Y3" s="21"/>
      <c r="Z3" s="5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5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5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5"/>
      <c r="BH3" s="5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</row>
    <row r="4" spans="2:93" x14ac:dyDescent="0.25">
      <c r="B4" s="10" t="s">
        <v>0</v>
      </c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0" t="s">
        <v>8</v>
      </c>
      <c r="K4" s="11" t="s">
        <v>9</v>
      </c>
      <c r="L4" s="5"/>
      <c r="M4" s="5"/>
      <c r="N4" s="5"/>
      <c r="O4" s="5"/>
      <c r="P4" s="10" t="s">
        <v>19</v>
      </c>
      <c r="Q4" s="10" t="s">
        <v>1</v>
      </c>
      <c r="R4" s="10" t="s">
        <v>2</v>
      </c>
      <c r="S4" s="10" t="s">
        <v>3</v>
      </c>
      <c r="T4" s="10" t="s">
        <v>4</v>
      </c>
      <c r="U4" s="10" t="s">
        <v>5</v>
      </c>
      <c r="V4" s="10" t="s">
        <v>6</v>
      </c>
      <c r="W4" s="10" t="s">
        <v>7</v>
      </c>
      <c r="X4" s="10" t="s">
        <v>8</v>
      </c>
      <c r="Y4" s="11" t="s">
        <v>9</v>
      </c>
      <c r="Z4" s="5"/>
      <c r="AA4" s="13" t="s">
        <v>19</v>
      </c>
      <c r="AB4" s="13" t="s">
        <v>1</v>
      </c>
      <c r="AC4" s="13" t="s">
        <v>2</v>
      </c>
      <c r="AD4" s="13" t="s">
        <v>3</v>
      </c>
      <c r="AE4" s="13" t="s">
        <v>4</v>
      </c>
      <c r="AF4" s="13" t="s">
        <v>5</v>
      </c>
      <c r="AG4" s="13" t="s">
        <v>6</v>
      </c>
      <c r="AH4" s="13" t="s">
        <v>7</v>
      </c>
      <c r="AI4" s="13" t="s">
        <v>8</v>
      </c>
      <c r="AJ4" s="14" t="s">
        <v>9</v>
      </c>
      <c r="AK4" s="5"/>
      <c r="AL4" s="13" t="s">
        <v>19</v>
      </c>
      <c r="AM4" s="13" t="s">
        <v>1</v>
      </c>
      <c r="AN4" s="13" t="s">
        <v>2</v>
      </c>
      <c r="AO4" s="13" t="s">
        <v>3</v>
      </c>
      <c r="AP4" s="13" t="s">
        <v>4</v>
      </c>
      <c r="AQ4" s="13" t="s">
        <v>5</v>
      </c>
      <c r="AR4" s="13" t="s">
        <v>6</v>
      </c>
      <c r="AS4" s="13" t="s">
        <v>7</v>
      </c>
      <c r="AT4" s="13" t="s">
        <v>8</v>
      </c>
      <c r="AU4" s="14" t="s">
        <v>9</v>
      </c>
      <c r="AV4" s="5"/>
      <c r="AW4" s="13" t="s">
        <v>19</v>
      </c>
      <c r="AX4" s="13" t="s">
        <v>1</v>
      </c>
      <c r="AY4" s="13" t="s">
        <v>2</v>
      </c>
      <c r="AZ4" s="13" t="s">
        <v>3</v>
      </c>
      <c r="BA4" s="13" t="s">
        <v>4</v>
      </c>
      <c r="BB4" s="13" t="s">
        <v>5</v>
      </c>
      <c r="BC4" s="13" t="s">
        <v>6</v>
      </c>
      <c r="BD4" s="13" t="s">
        <v>7</v>
      </c>
      <c r="BE4" s="13" t="s">
        <v>8</v>
      </c>
      <c r="BF4" s="14" t="s">
        <v>9</v>
      </c>
      <c r="BG4" s="5"/>
      <c r="BH4" s="5"/>
      <c r="BI4" s="13" t="s">
        <v>19</v>
      </c>
      <c r="BJ4" s="13" t="s">
        <v>1</v>
      </c>
      <c r="BK4" s="13" t="s">
        <v>2</v>
      </c>
      <c r="BL4" s="13" t="s">
        <v>3</v>
      </c>
      <c r="BM4" s="13" t="s">
        <v>4</v>
      </c>
      <c r="BN4" s="13" t="s">
        <v>5</v>
      </c>
      <c r="BO4" s="13" t="s">
        <v>6</v>
      </c>
      <c r="BP4" s="13" t="s">
        <v>7</v>
      </c>
      <c r="BQ4" s="13" t="s">
        <v>8</v>
      </c>
      <c r="BR4" s="14" t="s">
        <v>9</v>
      </c>
      <c r="BS4" s="5"/>
      <c r="BT4" s="5"/>
      <c r="BU4" s="5"/>
      <c r="BV4" s="5"/>
      <c r="BW4" s="5"/>
      <c r="BX4" s="5"/>
      <c r="BY4" s="10" t="s">
        <v>19</v>
      </c>
      <c r="BZ4" s="10" t="s">
        <v>1</v>
      </c>
      <c r="CA4" s="10" t="s">
        <v>2</v>
      </c>
      <c r="CB4" s="10" t="s">
        <v>3</v>
      </c>
      <c r="CC4" s="10" t="s">
        <v>4</v>
      </c>
      <c r="CD4" s="10" t="s">
        <v>5</v>
      </c>
      <c r="CE4" s="10" t="s">
        <v>6</v>
      </c>
      <c r="CF4" s="10" t="s">
        <v>7</v>
      </c>
      <c r="CG4" s="10" t="s">
        <v>8</v>
      </c>
      <c r="CH4" s="11" t="s">
        <v>9</v>
      </c>
      <c r="CI4" s="5"/>
      <c r="CJ4" s="5"/>
      <c r="CK4" s="5"/>
      <c r="CL4" s="5"/>
      <c r="CM4" s="5"/>
      <c r="CN4" s="5"/>
      <c r="CO4" s="5"/>
    </row>
    <row r="5" spans="2:93" x14ac:dyDescent="0.25">
      <c r="B5" s="6"/>
      <c r="C5" s="9"/>
      <c r="D5" s="9"/>
      <c r="E5" s="9"/>
      <c r="F5" s="9"/>
      <c r="G5" s="9"/>
      <c r="H5" s="9"/>
      <c r="I5" s="9"/>
      <c r="J5" s="9"/>
      <c r="K5" s="9"/>
      <c r="L5" s="5"/>
      <c r="M5" s="5"/>
      <c r="N5" s="5"/>
      <c r="O5" s="5"/>
      <c r="P5" s="6"/>
      <c r="Q5" s="9"/>
      <c r="R5" s="9"/>
      <c r="S5" s="9"/>
      <c r="T5" s="9"/>
      <c r="U5" s="9"/>
      <c r="V5" s="9"/>
      <c r="W5" s="9"/>
      <c r="X5" s="9"/>
      <c r="Y5" s="9"/>
      <c r="Z5" s="6"/>
      <c r="AA5" s="7"/>
      <c r="AB5" s="8"/>
      <c r="AC5" s="8"/>
      <c r="AD5" s="8"/>
      <c r="AE5" s="8"/>
      <c r="AF5" s="8"/>
      <c r="AG5" s="8"/>
      <c r="AH5" s="8"/>
      <c r="AI5" s="8"/>
      <c r="AJ5" s="8"/>
      <c r="AK5" s="5"/>
      <c r="AL5" s="7"/>
      <c r="AM5" s="8"/>
      <c r="AN5" s="8"/>
      <c r="AO5" s="8"/>
      <c r="AP5" s="8"/>
      <c r="AQ5" s="8"/>
      <c r="AR5" s="8"/>
      <c r="AS5" s="8"/>
      <c r="AT5" s="8"/>
      <c r="AU5" s="8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6"/>
      <c r="BZ5" s="9"/>
      <c r="CA5" s="9"/>
      <c r="CB5" s="9"/>
      <c r="CC5" s="9"/>
      <c r="CD5" s="9"/>
      <c r="CE5" s="9"/>
      <c r="CF5" s="9"/>
      <c r="CG5" s="9"/>
      <c r="CH5" s="9"/>
      <c r="CI5" s="5"/>
      <c r="CJ5" s="5"/>
      <c r="CK5" s="5"/>
      <c r="CL5" s="5"/>
      <c r="CM5" s="5"/>
      <c r="CN5" s="5"/>
      <c r="CO5" s="5"/>
    </row>
    <row r="6" spans="2:93" x14ac:dyDescent="0.25">
      <c r="B6" s="19" t="s">
        <v>10</v>
      </c>
      <c r="C6" s="19" t="e">
        <f>VLOOKUP(CO6,$BY$6:$CH$23,2)</f>
        <v>#REF!</v>
      </c>
      <c r="D6" s="19" t="e">
        <f>VLOOKUP(CO6,$BY$6:$CH$23,3)</f>
        <v>#REF!</v>
      </c>
      <c r="E6" s="19" t="e">
        <f>VLOOKUP(CO6,$BY$6:$CH$23,4)</f>
        <v>#REF!</v>
      </c>
      <c r="F6" s="19" t="e">
        <f>D6-E6-G6</f>
        <v>#REF!</v>
      </c>
      <c r="G6" s="19" t="e">
        <f>VLOOKUP(CO6,$BY$6:$CH$23,6)</f>
        <v>#REF!</v>
      </c>
      <c r="H6" s="19" t="e">
        <f>VLOOKUP(CO6,$BY$6:$CH$23,7)</f>
        <v>#REF!</v>
      </c>
      <c r="I6" s="19" t="e">
        <f>VLOOKUP(CO6,$BY$6:$CH$23,8)</f>
        <v>#REF!</v>
      </c>
      <c r="J6" s="19" t="e">
        <f>H6-I6</f>
        <v>#REF!</v>
      </c>
      <c r="K6" s="19" t="e">
        <f>E6*3+F6</f>
        <v>#REF!</v>
      </c>
      <c r="L6" s="5"/>
      <c r="M6" s="5"/>
      <c r="N6" s="5"/>
      <c r="O6" s="5"/>
      <c r="P6" s="12" t="e">
        <f>#REF!</f>
        <v>#REF!</v>
      </c>
      <c r="Q6" s="12" t="e">
        <f>#REF!</f>
        <v>#REF!</v>
      </c>
      <c r="R6" s="12" t="e">
        <f>#REF!</f>
        <v>#REF!</v>
      </c>
      <c r="S6" s="12" t="e">
        <f>#REF!</f>
        <v>#REF!</v>
      </c>
      <c r="T6" s="12" t="e">
        <f>#REF!</f>
        <v>#REF!</v>
      </c>
      <c r="U6" s="12" t="e">
        <f>#REF!</f>
        <v>#REF!</v>
      </c>
      <c r="V6" s="12" t="e">
        <f>#REF!</f>
        <v>#REF!</v>
      </c>
      <c r="W6" s="12" t="e">
        <f>#REF!</f>
        <v>#REF!</v>
      </c>
      <c r="X6" s="12" t="e">
        <f>#REF!</f>
        <v>#REF!</v>
      </c>
      <c r="Y6" s="12" t="e">
        <f>#REF!</f>
        <v>#REF!</v>
      </c>
      <c r="Z6" s="6" t="e">
        <f>(10^10)*Y6+(10^8)*S6+(10^6)*(50+X6)+(10^4)*V6+(10^2)*R6+(13-P6)</f>
        <v>#REF!</v>
      </c>
      <c r="AA6" s="15"/>
      <c r="AB6" s="16"/>
      <c r="AC6" s="16"/>
      <c r="AD6" s="16"/>
      <c r="AE6" s="16"/>
      <c r="AF6" s="16"/>
      <c r="AG6" s="16"/>
      <c r="AH6" s="16"/>
      <c r="AI6" s="16"/>
      <c r="AJ6" s="16"/>
      <c r="AK6" s="6">
        <v>0</v>
      </c>
      <c r="AL6" s="15" t="e">
        <f>#REF!</f>
        <v>#REF!</v>
      </c>
      <c r="AM6" s="16">
        <f t="shared" ref="AM6:AM23" si="0">IF(ISERROR(VLOOKUP(AL6,$AL$27:$AN$34,2,FALSE)),0,(VLOOKUP(AL6,$AL$27:$AN$34,2,FALSE)))</f>
        <v>0</v>
      </c>
      <c r="AN6" s="16">
        <f>IF(ISERROR(VLOOKUP(AL6,$AL$27:$AN$34,3,FALSE)),0,(VLOOKUP(AL6,$AL$27:$AN$34,3,FALSE)))</f>
        <v>0</v>
      </c>
      <c r="AO6" s="16">
        <f>IF(ISERROR(VLOOKUP(AL6,$AL$27:$AO$34,4,FALSE)),0,(VLOOKUP(AL6,$AL$27:$AO$34,4,FALSE)))</f>
        <v>0</v>
      </c>
      <c r="AP6" s="16">
        <f>AN6-AO6-AQ6</f>
        <v>0</v>
      </c>
      <c r="AQ6" s="16">
        <f>IF(ISERROR(VLOOKUP(AL6,$AL$27:$AQ$34,6,FALSE)),0,(VLOOKUP(AL6,$AL$27:$AQ$34,6,FALSE)))</f>
        <v>0</v>
      </c>
      <c r="AR6" s="16">
        <f>IF(ISERROR(VLOOKUP(AL6,$AL$27:$AR$34,7,FALSE)),0,(VLOOKUP(AL6,$AL$27:$AR$34,7,FALSE)))</f>
        <v>0</v>
      </c>
      <c r="AS6" s="16">
        <f>IF(ISERROR(VLOOKUP(AL6,$AL$27:$AS$34,8,FALSE)),0,(VLOOKUP(AL6,$AL$27:$AS$34,8,FALSE)))</f>
        <v>0</v>
      </c>
      <c r="AT6" s="16">
        <f>AR6-AS6</f>
        <v>0</v>
      </c>
      <c r="AU6" s="16">
        <f>AO6*3+AP6</f>
        <v>0</v>
      </c>
      <c r="AV6" s="6"/>
      <c r="AW6" s="15">
        <v>1</v>
      </c>
      <c r="AX6" s="16">
        <f>IF(ISERROR(VLOOKUP(AW6,$AW$26:$AY$29,2,FALSE)),0,(VLOOKUP(AW6,$AW$26:$AY$29,2,FALSE)))</f>
        <v>0</v>
      </c>
      <c r="AY6" s="20">
        <f>IF(ISERROR(VLOOKUP(AW6,$AW$26:$BF$29,3,FALSE)),0,(VLOOKUP(AW6,$AW$26:$BF$29,3,FALSE)))</f>
        <v>0</v>
      </c>
      <c r="AZ6" s="20">
        <f>IF(ISERROR(VLOOKUP(AW6,$AW$26:$BF$29,4,FALSE)),0,(VLOOKUP(AW6,$AW$26:$BF$29,4,FALSE)))</f>
        <v>0</v>
      </c>
      <c r="BA6" s="16">
        <f>AY6-AZ6-BB6</f>
        <v>0</v>
      </c>
      <c r="BB6" s="20">
        <f>IF(ISERROR(VLOOKUP(AW6,$AW$26:$BF$29,6,FALSE)),0,(VLOOKUP(AW6,$AW$26:$BF$29,6,FALSE)))</f>
        <v>0</v>
      </c>
      <c r="BC6" s="20">
        <f>IF(ISERROR(VLOOKUP(AW6,$AW$26:$BF$29,7,FALSE)),0,(VLOOKUP(AW6,$AW$26:$BF$29,7,FALSE)))</f>
        <v>0</v>
      </c>
      <c r="BD6" s="20">
        <f>IF(ISERROR(VLOOKUP(AW6,$AW$26:$BF$29,8,FALSE)),0,(VLOOKUP(AW6,$AW$26:$BF$29,8,FALSE)))</f>
        <v>0</v>
      </c>
      <c r="BE6" s="16">
        <f>BC6-BD6</f>
        <v>0</v>
      </c>
      <c r="BF6" s="16">
        <f>AZ6*3+BA6</f>
        <v>0</v>
      </c>
      <c r="BG6" s="6"/>
      <c r="BH6" s="6"/>
      <c r="BI6" s="15">
        <v>1</v>
      </c>
      <c r="BJ6" s="16">
        <f>IF(ISERROR(VLOOKUP(BI6,$BI$26:$BK$29,2,FALSE)),0,(VLOOKUP(BI6,$BI$26:$BK$29,2,FALSE)))</f>
        <v>0</v>
      </c>
      <c r="BK6" s="25">
        <f>IF(ISERROR(VLOOKUP(BI6,$BI$26:$BR$27,3,FALSE)),0,(VLOOKUP(BI6,$BI$26:$BR$27,3,FALSE)))</f>
        <v>0</v>
      </c>
      <c r="BL6" s="20">
        <f>IF(ISERROR(VLOOKUP(BI6,$BI$26:$BR$27,4,FALSE)),0,(VLOOKUP(BI6,$BI$26:$BR$27,4,FALSE)))</f>
        <v>0</v>
      </c>
      <c r="BM6" s="16">
        <f>BK6-BL6-BN6</f>
        <v>0</v>
      </c>
      <c r="BN6" s="20">
        <f>IF(ISERROR(VLOOKUP(BI6,$BI$26:$BR$27,6,FALSE)),0,(VLOOKUP(BI6,$BI$26:$BR$27,6,FALSE)))</f>
        <v>0</v>
      </c>
      <c r="BO6" s="20">
        <f>IF(ISERROR(VLOOKUP(BI6,$BI$26:$BR$27,7,FALSE)),0,(VLOOKUP(BI6,$BI$26:$BR$27,7,FALSE)))</f>
        <v>0</v>
      </c>
      <c r="BP6" s="20">
        <f>IF(ISERROR(VLOOKUP(BI6,$BI$26:$BR$27,8,FALSE)),0,(VLOOKUP(BI6,$BI$26:$BR$27,8,FALSE)))</f>
        <v>0</v>
      </c>
      <c r="BQ6" s="16">
        <f>BO6-BP6</f>
        <v>0</v>
      </c>
      <c r="BR6" s="16">
        <f>BL6*3+BM6</f>
        <v>0</v>
      </c>
      <c r="BS6" s="6"/>
      <c r="BT6" s="6"/>
      <c r="BU6" s="6"/>
      <c r="BV6" s="6"/>
      <c r="BW6" s="6"/>
      <c r="BX6" s="5"/>
      <c r="BY6" s="12" t="e">
        <f>P6</f>
        <v>#REF!</v>
      </c>
      <c r="BZ6" s="12" t="e">
        <f t="shared" ref="BZ6:BZ23" si="1">Q6</f>
        <v>#REF!</v>
      </c>
      <c r="CA6" s="12" t="e">
        <f>R6+AN6+AY6+BK6</f>
        <v>#REF!</v>
      </c>
      <c r="CB6" s="12" t="e">
        <f t="shared" ref="CB6:CB23" si="2">S6+AO6+AZ6+BL6</f>
        <v>#REF!</v>
      </c>
      <c r="CC6" s="12" t="e">
        <f t="shared" ref="CC6:CC23" si="3">T6+AP6+BA6+BM6</f>
        <v>#REF!</v>
      </c>
      <c r="CD6" s="12" t="e">
        <f t="shared" ref="CD6:CD23" si="4">U6+AQ6+BB6+BN6</f>
        <v>#REF!</v>
      </c>
      <c r="CE6" s="12" t="e">
        <f t="shared" ref="CE6:CE23" si="5">V6+AR6+BC6+BO6</f>
        <v>#REF!</v>
      </c>
      <c r="CF6" s="12" t="e">
        <f t="shared" ref="CF6:CF23" si="6">W6+AS6+BD6+BP6</f>
        <v>#REF!</v>
      </c>
      <c r="CG6" s="12" t="e">
        <f t="shared" ref="CG6:CG23" si="7">X6+AT6+BE6+BQ6</f>
        <v>#REF!</v>
      </c>
      <c r="CH6" s="12" t="e">
        <f t="shared" ref="CH6:CH23" si="8">Y6+AU6+BF6+BR6</f>
        <v>#REF!</v>
      </c>
      <c r="CI6" s="6"/>
      <c r="CJ6" s="20" t="e">
        <f>(10^10)*CH6+(10^8)*CB6+(10^6)*(50+CG6)+(10^4)*CE6+(10^2)*CA6+(13-BY6)</f>
        <v>#REF!</v>
      </c>
      <c r="CK6" s="22">
        <v>1</v>
      </c>
      <c r="CL6" s="6" t="e">
        <f t="shared" ref="CL6:CL23" si="9">LARGE($CJ$6:$CJ$23,CK6)</f>
        <v>#REF!</v>
      </c>
      <c r="CM6" s="5"/>
      <c r="CN6" s="22">
        <v>1</v>
      </c>
      <c r="CO6" s="6" t="e">
        <f>MATCH(CL6,$CJ$6:$CJ$23,0)</f>
        <v>#REF!</v>
      </c>
    </row>
    <row r="7" spans="2:93" x14ac:dyDescent="0.25">
      <c r="B7" s="12" t="s">
        <v>11</v>
      </c>
      <c r="C7" s="12" t="e">
        <f t="shared" ref="C7:C23" si="10">VLOOKUP(CO7,$BY$6:$CH$23,2)</f>
        <v>#REF!</v>
      </c>
      <c r="D7" s="12" t="e">
        <f t="shared" ref="D7:D23" si="11">VLOOKUP(CO7,$BY$6:$CH$23,3)</f>
        <v>#REF!</v>
      </c>
      <c r="E7" s="12" t="e">
        <f t="shared" ref="E7:E23" si="12">VLOOKUP(CO7,$BY$6:$CH$23,4)</f>
        <v>#REF!</v>
      </c>
      <c r="F7" s="12" t="e">
        <f t="shared" ref="F7:F23" si="13">D7-E7-G7</f>
        <v>#REF!</v>
      </c>
      <c r="G7" s="12" t="e">
        <f t="shared" ref="G7:G23" si="14">VLOOKUP(CO7,$BY$6:$CH$23,6)</f>
        <v>#REF!</v>
      </c>
      <c r="H7" s="12" t="e">
        <f t="shared" ref="H7:H23" si="15">VLOOKUP(CO7,$BY$6:$CH$23,7)</f>
        <v>#REF!</v>
      </c>
      <c r="I7" s="12" t="e">
        <f t="shared" ref="I7:I23" si="16">VLOOKUP(CO7,$BY$6:$CH$23,8)</f>
        <v>#REF!</v>
      </c>
      <c r="J7" s="12" t="e">
        <f t="shared" ref="J7:J23" si="17">H7-I7</f>
        <v>#REF!</v>
      </c>
      <c r="K7" s="12" t="e">
        <f t="shared" ref="K7:K23" si="18">E7*3+F7</f>
        <v>#REF!</v>
      </c>
      <c r="L7" s="5"/>
      <c r="M7" s="5"/>
      <c r="N7" s="5"/>
      <c r="O7" s="5"/>
      <c r="P7" s="12" t="e">
        <f>#REF!</f>
        <v>#REF!</v>
      </c>
      <c r="Q7" s="12" t="e">
        <f>#REF!</f>
        <v>#REF!</v>
      </c>
      <c r="R7" s="12" t="e">
        <f>#REF!</f>
        <v>#REF!</v>
      </c>
      <c r="S7" s="12" t="e">
        <f>#REF!</f>
        <v>#REF!</v>
      </c>
      <c r="T7" s="12" t="e">
        <f>#REF!</f>
        <v>#REF!</v>
      </c>
      <c r="U7" s="12" t="e">
        <f>#REF!</f>
        <v>#REF!</v>
      </c>
      <c r="V7" s="12" t="e">
        <f>#REF!</f>
        <v>#REF!</v>
      </c>
      <c r="W7" s="12" t="e">
        <f>#REF!</f>
        <v>#REF!</v>
      </c>
      <c r="X7" s="12" t="e">
        <f>#REF!</f>
        <v>#REF!</v>
      </c>
      <c r="Y7" s="12" t="e">
        <f>#REF!</f>
        <v>#REF!</v>
      </c>
      <c r="Z7" s="6" t="e">
        <f t="shared" ref="Z7:Z23" si="19">(10^10)*Y7+(10^8)*S7+(10^6)*(50+X7)+(10^4)*V7+(10^2)*R7+(13-P7)</f>
        <v>#REF!</v>
      </c>
      <c r="AA7" s="15"/>
      <c r="AB7" s="16"/>
      <c r="AC7" s="16"/>
      <c r="AD7" s="16"/>
      <c r="AE7" s="16"/>
      <c r="AF7" s="16"/>
      <c r="AG7" s="16"/>
      <c r="AH7" s="16"/>
      <c r="AI7" s="16"/>
      <c r="AJ7" s="16"/>
      <c r="AK7" s="6">
        <v>0</v>
      </c>
      <c r="AL7" s="15" t="e">
        <f>#REF!</f>
        <v>#REF!</v>
      </c>
      <c r="AM7" s="16">
        <f t="shared" si="0"/>
        <v>0</v>
      </c>
      <c r="AN7" s="16">
        <f t="shared" ref="AN7:AN23" si="20">IF(ISERROR(VLOOKUP(AL7,$AL$27:$AN$34,3,FALSE)),0,(VLOOKUP(AL7,$AL$27:$AN$34,3,FALSE)))</f>
        <v>0</v>
      </c>
      <c r="AO7" s="16">
        <f t="shared" ref="AO7:AO23" si="21">IF(ISERROR(VLOOKUP(AL7,$AL$27:$AO$34,4,FALSE)),0,(VLOOKUP(AL7,$AL$27:$AO$34,4,FALSE)))</f>
        <v>0</v>
      </c>
      <c r="AP7" s="16">
        <f t="shared" ref="AP7:AP23" si="22">AN7-AO7-AQ7</f>
        <v>0</v>
      </c>
      <c r="AQ7" s="16">
        <f t="shared" ref="AQ7:AQ23" si="23">IF(ISERROR(VLOOKUP(AL7,$AL$27:$AQ$34,6,FALSE)),0,(VLOOKUP(AL7,$AL$27:$AQ$34,6,FALSE)))</f>
        <v>0</v>
      </c>
      <c r="AR7" s="16">
        <f t="shared" ref="AR7:AR23" si="24">IF(ISERROR(VLOOKUP(AL7,$AL$27:$AR$34,7,FALSE)),0,(VLOOKUP(AL7,$AL$27:$AR$34,7,FALSE)))</f>
        <v>0</v>
      </c>
      <c r="AS7" s="16">
        <f t="shared" ref="AS7:AS23" si="25">IF(ISERROR(VLOOKUP(AL7,$AL$27:$AS$34,8,FALSE)),0,(VLOOKUP(AL7,$AL$27:$AS$34,8,FALSE)))</f>
        <v>0</v>
      </c>
      <c r="AT7" s="16">
        <f t="shared" ref="AT7:AT23" si="26">AR7-AS7</f>
        <v>0</v>
      </c>
      <c r="AU7" s="16">
        <f t="shared" ref="AU7:AU23" si="27">AO7*3+AP7</f>
        <v>0</v>
      </c>
      <c r="AV7" s="6"/>
      <c r="AW7" s="15">
        <v>2</v>
      </c>
      <c r="AX7" s="16">
        <f t="shared" ref="AX7:AX23" si="28">IF(ISERROR(VLOOKUP(AW7,$AW$26:$AY$29,2,FALSE)),0,(VLOOKUP(AW7,$AW$26:$AY$29,2,FALSE)))</f>
        <v>0</v>
      </c>
      <c r="AY7" s="20">
        <f>IF(ISERROR(VLOOKUP(AW7,$AW$26:$BF$29,3,FALSE)),0,(VLOOKUP(AW7,$AW$26:$BF$29,3,FALSE)))</f>
        <v>0</v>
      </c>
      <c r="AZ7" s="20">
        <f t="shared" ref="AZ7:AZ23" si="29">IF(ISERROR(VLOOKUP(AW7,$AW$26:$BF$29,4,FALSE)),0,(VLOOKUP(AW7,$AW$26:$BF$29,4,FALSE)))</f>
        <v>0</v>
      </c>
      <c r="BA7" s="16">
        <f t="shared" ref="BA7:BA23" si="30">AY7-AZ7-BB7</f>
        <v>0</v>
      </c>
      <c r="BB7" s="20">
        <f t="shared" ref="BB7:BB23" si="31">IF(ISERROR(VLOOKUP(AW7,$AW$26:$BF$29,6,FALSE)),0,(VLOOKUP(AW7,$AW$26:$BF$29,6,FALSE)))</f>
        <v>0</v>
      </c>
      <c r="BC7" s="20">
        <f t="shared" ref="BC7:BC23" si="32">IF(ISERROR(VLOOKUP(AW7,$AW$26:$BF$29,7,FALSE)),0,(VLOOKUP(AW7,$AW$26:$BF$29,7,FALSE)))</f>
        <v>0</v>
      </c>
      <c r="BD7" s="20">
        <f t="shared" ref="BD7:BD23" si="33">IF(ISERROR(VLOOKUP(AW7,$AW$26:$BF$29,8,FALSE)),0,(VLOOKUP(AW7,$AW$26:$BF$29,8,FALSE)))</f>
        <v>0</v>
      </c>
      <c r="BE7" s="16">
        <f t="shared" ref="BE7:BE23" si="34">BC7-BD7</f>
        <v>0</v>
      </c>
      <c r="BF7" s="16">
        <f t="shared" ref="BF7:BF23" si="35">AZ7*3+BA7</f>
        <v>0</v>
      </c>
      <c r="BG7" s="6"/>
      <c r="BH7" s="6"/>
      <c r="BI7" s="15">
        <v>2</v>
      </c>
      <c r="BJ7" s="16">
        <f t="shared" ref="BJ7:BJ23" si="36">IF(ISERROR(VLOOKUP(BI7,$BI$26:$BK$29,2,FALSE)),0,(VLOOKUP(BI7,$BI$26:$BK$29,2,FALSE)))</f>
        <v>0</v>
      </c>
      <c r="BK7" s="25">
        <f t="shared" ref="BK7:BK23" si="37">IF(ISERROR(VLOOKUP(BI7,$BI$26:$BR$27,3,FALSE)),0,(VLOOKUP(BI7,$BI$26:$BR$27,3,FALSE)))</f>
        <v>0</v>
      </c>
      <c r="BL7" s="20">
        <f t="shared" ref="BL7:BL23" si="38">IF(ISERROR(VLOOKUP(BI7,$BI$26:$BR$27,4,FALSE)),0,(VLOOKUP(BI7,$BI$26:$BR$27,4,FALSE)))</f>
        <v>0</v>
      </c>
      <c r="BM7" s="16">
        <f t="shared" ref="BM7:BM23" si="39">BK7-BL7-BN7</f>
        <v>0</v>
      </c>
      <c r="BN7" s="20">
        <f t="shared" ref="BN7:BN23" si="40">IF(ISERROR(VLOOKUP(BI7,$BI$26:$BR$27,6,FALSE)),0,(VLOOKUP(BI7,$BI$26:$BR$27,6,FALSE)))</f>
        <v>0</v>
      </c>
      <c r="BO7" s="20">
        <f t="shared" ref="BO7:BO23" si="41">IF(ISERROR(VLOOKUP(BI7,$BI$26:$BR$27,7,FALSE)),0,(VLOOKUP(BI7,$BI$26:$BR$27,7,FALSE)))</f>
        <v>0</v>
      </c>
      <c r="BP7" s="20">
        <f t="shared" ref="BP7:BP23" si="42">IF(ISERROR(VLOOKUP(BI7,$BI$26:$BR$27,8,FALSE)),0,(VLOOKUP(BI7,$BI$26:$BR$27,8,FALSE)))</f>
        <v>0</v>
      </c>
      <c r="BQ7" s="16">
        <f t="shared" ref="BQ7:BQ23" si="43">BO7-BP7</f>
        <v>0</v>
      </c>
      <c r="BR7" s="16">
        <f t="shared" ref="BR7:BR23" si="44">BL7*3+BM7</f>
        <v>0</v>
      </c>
      <c r="BS7" s="6"/>
      <c r="BT7" s="6"/>
      <c r="BU7" s="6"/>
      <c r="BV7" s="6"/>
      <c r="BW7" s="6"/>
      <c r="BX7" s="5"/>
      <c r="BY7" s="12" t="e">
        <f t="shared" ref="BY7:BY23" si="45">P7</f>
        <v>#REF!</v>
      </c>
      <c r="BZ7" s="12" t="e">
        <f t="shared" si="1"/>
        <v>#REF!</v>
      </c>
      <c r="CA7" s="12" t="e">
        <f t="shared" ref="CA7:CA23" si="46">R7+AN7+AY7+BK7</f>
        <v>#REF!</v>
      </c>
      <c r="CB7" s="12" t="e">
        <f t="shared" si="2"/>
        <v>#REF!</v>
      </c>
      <c r="CC7" s="12" t="e">
        <f t="shared" si="3"/>
        <v>#REF!</v>
      </c>
      <c r="CD7" s="12" t="e">
        <f t="shared" si="4"/>
        <v>#REF!</v>
      </c>
      <c r="CE7" s="12" t="e">
        <f t="shared" si="5"/>
        <v>#REF!</v>
      </c>
      <c r="CF7" s="12" t="e">
        <f t="shared" si="6"/>
        <v>#REF!</v>
      </c>
      <c r="CG7" s="12" t="e">
        <f t="shared" si="7"/>
        <v>#REF!</v>
      </c>
      <c r="CH7" s="12" t="e">
        <f t="shared" si="8"/>
        <v>#REF!</v>
      </c>
      <c r="CI7" s="6"/>
      <c r="CJ7" s="20" t="e">
        <f t="shared" ref="CJ7:CJ23" si="47">(10^10)*CH7+(10^8)*CB7+(10^6)*(50+CG7)+(10^4)*CE7+(10^2)*CA7+(13-BY7)</f>
        <v>#REF!</v>
      </c>
      <c r="CK7" s="22">
        <v>2</v>
      </c>
      <c r="CL7" s="6" t="e">
        <f t="shared" si="9"/>
        <v>#REF!</v>
      </c>
      <c r="CM7" s="5"/>
      <c r="CN7" s="22">
        <v>2</v>
      </c>
      <c r="CO7" s="6" t="e">
        <f t="shared" ref="CO7:CO23" si="48">MATCH(CL7,$CJ$6:$CJ$23,0)</f>
        <v>#REF!</v>
      </c>
    </row>
    <row r="8" spans="2:93" x14ac:dyDescent="0.25">
      <c r="B8" s="19" t="s">
        <v>12</v>
      </c>
      <c r="C8" s="19" t="e">
        <f t="shared" si="10"/>
        <v>#REF!</v>
      </c>
      <c r="D8" s="19" t="e">
        <f t="shared" si="11"/>
        <v>#REF!</v>
      </c>
      <c r="E8" s="19" t="e">
        <f t="shared" si="12"/>
        <v>#REF!</v>
      </c>
      <c r="F8" s="19" t="e">
        <f t="shared" si="13"/>
        <v>#REF!</v>
      </c>
      <c r="G8" s="19" t="e">
        <f t="shared" si="14"/>
        <v>#REF!</v>
      </c>
      <c r="H8" s="19" t="e">
        <f t="shared" si="15"/>
        <v>#REF!</v>
      </c>
      <c r="I8" s="19" t="e">
        <f t="shared" si="16"/>
        <v>#REF!</v>
      </c>
      <c r="J8" s="19" t="e">
        <f t="shared" si="17"/>
        <v>#REF!</v>
      </c>
      <c r="K8" s="19" t="e">
        <f t="shared" si="18"/>
        <v>#REF!</v>
      </c>
      <c r="L8" s="5"/>
      <c r="M8" s="5"/>
      <c r="N8" s="5"/>
      <c r="O8" s="5"/>
      <c r="P8" s="12" t="e">
        <f>#REF!</f>
        <v>#REF!</v>
      </c>
      <c r="Q8" s="12" t="e">
        <f>#REF!</f>
        <v>#REF!</v>
      </c>
      <c r="R8" s="12" t="e">
        <f>#REF!</f>
        <v>#REF!</v>
      </c>
      <c r="S8" s="12" t="e">
        <f>#REF!</f>
        <v>#REF!</v>
      </c>
      <c r="T8" s="12" t="e">
        <f>#REF!</f>
        <v>#REF!</v>
      </c>
      <c r="U8" s="12" t="e">
        <f>#REF!</f>
        <v>#REF!</v>
      </c>
      <c r="V8" s="12" t="e">
        <f>#REF!</f>
        <v>#REF!</v>
      </c>
      <c r="W8" s="12" t="e">
        <f>#REF!</f>
        <v>#REF!</v>
      </c>
      <c r="X8" s="12" t="e">
        <f>#REF!</f>
        <v>#REF!</v>
      </c>
      <c r="Y8" s="12" t="e">
        <f>#REF!</f>
        <v>#REF!</v>
      </c>
      <c r="Z8" s="6" t="e">
        <f t="shared" si="19"/>
        <v>#REF!</v>
      </c>
      <c r="AA8" s="15"/>
      <c r="AB8" s="16"/>
      <c r="AC8" s="16"/>
      <c r="AD8" s="16"/>
      <c r="AE8" s="16"/>
      <c r="AF8" s="16"/>
      <c r="AG8" s="16"/>
      <c r="AH8" s="16"/>
      <c r="AI8" s="16"/>
      <c r="AJ8" s="16"/>
      <c r="AK8" s="6">
        <v>0</v>
      </c>
      <c r="AL8" s="15" t="e">
        <f>#REF!</f>
        <v>#REF!</v>
      </c>
      <c r="AM8" s="16">
        <f t="shared" si="0"/>
        <v>0</v>
      </c>
      <c r="AN8" s="16">
        <f t="shared" si="20"/>
        <v>0</v>
      </c>
      <c r="AO8" s="16">
        <f t="shared" si="21"/>
        <v>0</v>
      </c>
      <c r="AP8" s="16">
        <f t="shared" si="22"/>
        <v>0</v>
      </c>
      <c r="AQ8" s="16">
        <f t="shared" si="23"/>
        <v>0</v>
      </c>
      <c r="AR8" s="16">
        <f t="shared" si="24"/>
        <v>0</v>
      </c>
      <c r="AS8" s="16">
        <f t="shared" si="25"/>
        <v>0</v>
      </c>
      <c r="AT8" s="16">
        <f t="shared" si="26"/>
        <v>0</v>
      </c>
      <c r="AU8" s="16">
        <f t="shared" si="27"/>
        <v>0</v>
      </c>
      <c r="AV8" s="6"/>
      <c r="AW8" s="15">
        <v>3</v>
      </c>
      <c r="AX8" s="16">
        <f t="shared" si="28"/>
        <v>0</v>
      </c>
      <c r="AY8" s="20">
        <f t="shared" ref="AY8:AY23" si="49">IF(ISERROR(VLOOKUP(AW8,$AW$26:$BF$29,3,FALSE)),0,(VLOOKUP(AW8,$AW$26:$BF$29,3,FALSE)))</f>
        <v>0</v>
      </c>
      <c r="AZ8" s="20">
        <f t="shared" si="29"/>
        <v>0</v>
      </c>
      <c r="BA8" s="16">
        <f t="shared" si="30"/>
        <v>0</v>
      </c>
      <c r="BB8" s="20">
        <f t="shared" si="31"/>
        <v>0</v>
      </c>
      <c r="BC8" s="20">
        <f t="shared" si="32"/>
        <v>0</v>
      </c>
      <c r="BD8" s="20">
        <f t="shared" si="33"/>
        <v>0</v>
      </c>
      <c r="BE8" s="16">
        <f t="shared" si="34"/>
        <v>0</v>
      </c>
      <c r="BF8" s="16">
        <f t="shared" si="35"/>
        <v>0</v>
      </c>
      <c r="BG8" s="6"/>
      <c r="BH8" s="6"/>
      <c r="BI8" s="15">
        <v>3</v>
      </c>
      <c r="BJ8" s="16">
        <f t="shared" si="36"/>
        <v>0</v>
      </c>
      <c r="BK8" s="25">
        <f t="shared" si="37"/>
        <v>0</v>
      </c>
      <c r="BL8" s="20">
        <f t="shared" si="38"/>
        <v>0</v>
      </c>
      <c r="BM8" s="16">
        <f t="shared" si="39"/>
        <v>0</v>
      </c>
      <c r="BN8" s="20">
        <f t="shared" si="40"/>
        <v>0</v>
      </c>
      <c r="BO8" s="20">
        <f t="shared" si="41"/>
        <v>0</v>
      </c>
      <c r="BP8" s="20">
        <f t="shared" si="42"/>
        <v>0</v>
      </c>
      <c r="BQ8" s="16">
        <f t="shared" si="43"/>
        <v>0</v>
      </c>
      <c r="BR8" s="16">
        <f t="shared" si="44"/>
        <v>0</v>
      </c>
      <c r="BS8" s="6"/>
      <c r="BT8" s="6"/>
      <c r="BU8" s="6"/>
      <c r="BV8" s="6"/>
      <c r="BW8" s="6"/>
      <c r="BX8" s="5"/>
      <c r="BY8" s="12" t="e">
        <f t="shared" si="45"/>
        <v>#REF!</v>
      </c>
      <c r="BZ8" s="12" t="e">
        <f t="shared" si="1"/>
        <v>#REF!</v>
      </c>
      <c r="CA8" s="12" t="e">
        <f t="shared" si="46"/>
        <v>#REF!</v>
      </c>
      <c r="CB8" s="12" t="e">
        <f t="shared" si="2"/>
        <v>#REF!</v>
      </c>
      <c r="CC8" s="12" t="e">
        <f t="shared" si="3"/>
        <v>#REF!</v>
      </c>
      <c r="CD8" s="12" t="e">
        <f t="shared" si="4"/>
        <v>#REF!</v>
      </c>
      <c r="CE8" s="12" t="e">
        <f t="shared" si="5"/>
        <v>#REF!</v>
      </c>
      <c r="CF8" s="12" t="e">
        <f t="shared" si="6"/>
        <v>#REF!</v>
      </c>
      <c r="CG8" s="12" t="e">
        <f t="shared" si="7"/>
        <v>#REF!</v>
      </c>
      <c r="CH8" s="12" t="e">
        <f t="shared" si="8"/>
        <v>#REF!</v>
      </c>
      <c r="CI8" s="6"/>
      <c r="CJ8" s="20" t="e">
        <f t="shared" si="47"/>
        <v>#REF!</v>
      </c>
      <c r="CK8" s="22">
        <v>3</v>
      </c>
      <c r="CL8" s="6" t="e">
        <f t="shared" si="9"/>
        <v>#REF!</v>
      </c>
      <c r="CM8" s="5"/>
      <c r="CN8" s="22">
        <v>3</v>
      </c>
      <c r="CO8" s="6" t="e">
        <f t="shared" si="48"/>
        <v>#REF!</v>
      </c>
    </row>
    <row r="9" spans="2:93" x14ac:dyDescent="0.25">
      <c r="B9" s="12" t="s">
        <v>13</v>
      </c>
      <c r="C9" s="12" t="e">
        <f t="shared" si="10"/>
        <v>#REF!</v>
      </c>
      <c r="D9" s="12" t="e">
        <f t="shared" si="11"/>
        <v>#REF!</v>
      </c>
      <c r="E9" s="12" t="e">
        <f t="shared" si="12"/>
        <v>#REF!</v>
      </c>
      <c r="F9" s="12" t="e">
        <f t="shared" si="13"/>
        <v>#REF!</v>
      </c>
      <c r="G9" s="12" t="e">
        <f t="shared" si="14"/>
        <v>#REF!</v>
      </c>
      <c r="H9" s="12" t="e">
        <f t="shared" si="15"/>
        <v>#REF!</v>
      </c>
      <c r="I9" s="12" t="e">
        <f t="shared" si="16"/>
        <v>#REF!</v>
      </c>
      <c r="J9" s="12" t="e">
        <f t="shared" si="17"/>
        <v>#REF!</v>
      </c>
      <c r="K9" s="12" t="e">
        <f t="shared" si="18"/>
        <v>#REF!</v>
      </c>
      <c r="L9" s="5"/>
      <c r="M9" s="5"/>
      <c r="N9" s="5"/>
      <c r="O9" s="5"/>
      <c r="P9" s="12" t="e">
        <f>#REF!</f>
        <v>#REF!</v>
      </c>
      <c r="Q9" s="12" t="e">
        <f>#REF!</f>
        <v>#REF!</v>
      </c>
      <c r="R9" s="12" t="e">
        <f>#REF!</f>
        <v>#REF!</v>
      </c>
      <c r="S9" s="12" t="e">
        <f>#REF!</f>
        <v>#REF!</v>
      </c>
      <c r="T9" s="12" t="e">
        <f>#REF!</f>
        <v>#REF!</v>
      </c>
      <c r="U9" s="12" t="e">
        <f>#REF!</f>
        <v>#REF!</v>
      </c>
      <c r="V9" s="12" t="e">
        <f>#REF!</f>
        <v>#REF!</v>
      </c>
      <c r="W9" s="12" t="e">
        <f>#REF!</f>
        <v>#REF!</v>
      </c>
      <c r="X9" s="12" t="e">
        <f>#REF!</f>
        <v>#REF!</v>
      </c>
      <c r="Y9" s="12" t="e">
        <f>#REF!</f>
        <v>#REF!</v>
      </c>
      <c r="Z9" s="6" t="e">
        <f t="shared" si="19"/>
        <v>#REF!</v>
      </c>
      <c r="AA9" s="15"/>
      <c r="AB9" s="16"/>
      <c r="AC9" s="16"/>
      <c r="AD9" s="16"/>
      <c r="AE9" s="16"/>
      <c r="AF9" s="16"/>
      <c r="AG9" s="16"/>
      <c r="AH9" s="16"/>
      <c r="AI9" s="16"/>
      <c r="AJ9" s="16"/>
      <c r="AK9" s="6">
        <v>0</v>
      </c>
      <c r="AL9" s="15" t="e">
        <f>#REF!</f>
        <v>#REF!</v>
      </c>
      <c r="AM9" s="16">
        <f t="shared" si="0"/>
        <v>0</v>
      </c>
      <c r="AN9" s="16">
        <f t="shared" si="20"/>
        <v>0</v>
      </c>
      <c r="AO9" s="16">
        <f t="shared" si="21"/>
        <v>0</v>
      </c>
      <c r="AP9" s="16">
        <f t="shared" si="22"/>
        <v>0</v>
      </c>
      <c r="AQ9" s="16">
        <f t="shared" si="23"/>
        <v>0</v>
      </c>
      <c r="AR9" s="16">
        <f t="shared" si="24"/>
        <v>0</v>
      </c>
      <c r="AS9" s="16">
        <f t="shared" si="25"/>
        <v>0</v>
      </c>
      <c r="AT9" s="16">
        <f t="shared" si="26"/>
        <v>0</v>
      </c>
      <c r="AU9" s="16">
        <f t="shared" si="27"/>
        <v>0</v>
      </c>
      <c r="AV9" s="6"/>
      <c r="AW9" s="15">
        <v>4</v>
      </c>
      <c r="AX9" s="16">
        <f t="shared" si="28"/>
        <v>0</v>
      </c>
      <c r="AY9" s="20">
        <f t="shared" si="49"/>
        <v>0</v>
      </c>
      <c r="AZ9" s="20">
        <f t="shared" si="29"/>
        <v>0</v>
      </c>
      <c r="BA9" s="16">
        <f t="shared" si="30"/>
        <v>0</v>
      </c>
      <c r="BB9" s="20">
        <f t="shared" si="31"/>
        <v>0</v>
      </c>
      <c r="BC9" s="20">
        <f t="shared" si="32"/>
        <v>0</v>
      </c>
      <c r="BD9" s="20">
        <f t="shared" si="33"/>
        <v>0</v>
      </c>
      <c r="BE9" s="16">
        <f t="shared" si="34"/>
        <v>0</v>
      </c>
      <c r="BF9" s="16">
        <f t="shared" si="35"/>
        <v>0</v>
      </c>
      <c r="BG9" s="6"/>
      <c r="BH9" s="6"/>
      <c r="BI9" s="15">
        <v>4</v>
      </c>
      <c r="BJ9" s="16">
        <f t="shared" si="36"/>
        <v>0</v>
      </c>
      <c r="BK9" s="25">
        <f t="shared" si="37"/>
        <v>0</v>
      </c>
      <c r="BL9" s="20">
        <f t="shared" si="38"/>
        <v>0</v>
      </c>
      <c r="BM9" s="16">
        <f t="shared" si="39"/>
        <v>0</v>
      </c>
      <c r="BN9" s="20">
        <f t="shared" si="40"/>
        <v>0</v>
      </c>
      <c r="BO9" s="20">
        <f t="shared" si="41"/>
        <v>0</v>
      </c>
      <c r="BP9" s="20">
        <f t="shared" si="42"/>
        <v>0</v>
      </c>
      <c r="BQ9" s="16">
        <f t="shared" si="43"/>
        <v>0</v>
      </c>
      <c r="BR9" s="16">
        <f t="shared" si="44"/>
        <v>0</v>
      </c>
      <c r="BS9" s="6"/>
      <c r="BT9" s="6"/>
      <c r="BU9" s="6"/>
      <c r="BV9" s="6"/>
      <c r="BW9" s="6"/>
      <c r="BX9" s="5"/>
      <c r="BY9" s="12" t="e">
        <f t="shared" si="45"/>
        <v>#REF!</v>
      </c>
      <c r="BZ9" s="12" t="e">
        <f t="shared" si="1"/>
        <v>#REF!</v>
      </c>
      <c r="CA9" s="12" t="e">
        <f t="shared" si="46"/>
        <v>#REF!</v>
      </c>
      <c r="CB9" s="12" t="e">
        <f t="shared" si="2"/>
        <v>#REF!</v>
      </c>
      <c r="CC9" s="12" t="e">
        <f t="shared" si="3"/>
        <v>#REF!</v>
      </c>
      <c r="CD9" s="12" t="e">
        <f t="shared" si="4"/>
        <v>#REF!</v>
      </c>
      <c r="CE9" s="12" t="e">
        <f t="shared" si="5"/>
        <v>#REF!</v>
      </c>
      <c r="CF9" s="12" t="e">
        <f t="shared" si="6"/>
        <v>#REF!</v>
      </c>
      <c r="CG9" s="12" t="e">
        <f t="shared" si="7"/>
        <v>#REF!</v>
      </c>
      <c r="CH9" s="12" t="e">
        <f t="shared" si="8"/>
        <v>#REF!</v>
      </c>
      <c r="CI9" s="6"/>
      <c r="CJ9" s="20" t="e">
        <f t="shared" si="47"/>
        <v>#REF!</v>
      </c>
      <c r="CK9" s="22">
        <v>4</v>
      </c>
      <c r="CL9" s="6" t="e">
        <f t="shared" si="9"/>
        <v>#REF!</v>
      </c>
      <c r="CM9" s="5"/>
      <c r="CN9" s="22">
        <v>4</v>
      </c>
      <c r="CO9" s="6" t="e">
        <f t="shared" si="48"/>
        <v>#REF!</v>
      </c>
    </row>
    <row r="10" spans="2:93" x14ac:dyDescent="0.25">
      <c r="B10" s="19" t="s">
        <v>14</v>
      </c>
      <c r="C10" s="19" t="e">
        <f t="shared" si="10"/>
        <v>#REF!</v>
      </c>
      <c r="D10" s="19" t="e">
        <f t="shared" si="11"/>
        <v>#REF!</v>
      </c>
      <c r="E10" s="19" t="e">
        <f t="shared" si="12"/>
        <v>#REF!</v>
      </c>
      <c r="F10" s="19" t="e">
        <f t="shared" si="13"/>
        <v>#REF!</v>
      </c>
      <c r="G10" s="19" t="e">
        <f t="shared" si="14"/>
        <v>#REF!</v>
      </c>
      <c r="H10" s="19" t="e">
        <f t="shared" si="15"/>
        <v>#REF!</v>
      </c>
      <c r="I10" s="19" t="e">
        <f t="shared" si="16"/>
        <v>#REF!</v>
      </c>
      <c r="J10" s="19" t="e">
        <f t="shared" si="17"/>
        <v>#REF!</v>
      </c>
      <c r="K10" s="19" t="e">
        <f t="shared" si="18"/>
        <v>#REF!</v>
      </c>
      <c r="L10" s="5"/>
      <c r="M10" s="5"/>
      <c r="N10" s="5"/>
      <c r="O10" s="5"/>
      <c r="P10" s="12" t="e">
        <f>#REF!</f>
        <v>#REF!</v>
      </c>
      <c r="Q10" s="12" t="e">
        <f>#REF!</f>
        <v>#REF!</v>
      </c>
      <c r="R10" s="12" t="e">
        <f>#REF!</f>
        <v>#REF!</v>
      </c>
      <c r="S10" s="12" t="e">
        <f>#REF!</f>
        <v>#REF!</v>
      </c>
      <c r="T10" s="12" t="e">
        <f>#REF!</f>
        <v>#REF!</v>
      </c>
      <c r="U10" s="12" t="e">
        <f>#REF!</f>
        <v>#REF!</v>
      </c>
      <c r="V10" s="12" t="e">
        <f>#REF!</f>
        <v>#REF!</v>
      </c>
      <c r="W10" s="12" t="e">
        <f>#REF!</f>
        <v>#REF!</v>
      </c>
      <c r="X10" s="12" t="e">
        <f>#REF!</f>
        <v>#REF!</v>
      </c>
      <c r="Y10" s="12" t="e">
        <f>#REF!</f>
        <v>#REF!</v>
      </c>
      <c r="Z10" s="6" t="e">
        <f t="shared" si="19"/>
        <v>#REF!</v>
      </c>
      <c r="AA10" s="15"/>
      <c r="AB10" s="16"/>
      <c r="AC10" s="16"/>
      <c r="AD10" s="16"/>
      <c r="AE10" s="16"/>
      <c r="AF10" s="16"/>
      <c r="AG10" s="16"/>
      <c r="AH10" s="16"/>
      <c r="AI10" s="16"/>
      <c r="AJ10" s="16"/>
      <c r="AK10" s="6">
        <v>0</v>
      </c>
      <c r="AL10" s="15" t="e">
        <f>#REF!</f>
        <v>#REF!</v>
      </c>
      <c r="AM10" s="16">
        <f t="shared" si="0"/>
        <v>0</v>
      </c>
      <c r="AN10" s="16">
        <f t="shared" si="20"/>
        <v>0</v>
      </c>
      <c r="AO10" s="16">
        <f t="shared" si="21"/>
        <v>0</v>
      </c>
      <c r="AP10" s="16">
        <f t="shared" si="22"/>
        <v>0</v>
      </c>
      <c r="AQ10" s="16">
        <f t="shared" si="23"/>
        <v>0</v>
      </c>
      <c r="AR10" s="16">
        <f t="shared" si="24"/>
        <v>0</v>
      </c>
      <c r="AS10" s="16">
        <f t="shared" si="25"/>
        <v>0</v>
      </c>
      <c r="AT10" s="16">
        <f t="shared" si="26"/>
        <v>0</v>
      </c>
      <c r="AU10" s="16">
        <f t="shared" si="27"/>
        <v>0</v>
      </c>
      <c r="AV10" s="6"/>
      <c r="AW10" s="15">
        <v>5</v>
      </c>
      <c r="AX10" s="16">
        <f t="shared" si="28"/>
        <v>0</v>
      </c>
      <c r="AY10" s="20">
        <f t="shared" si="49"/>
        <v>0</v>
      </c>
      <c r="AZ10" s="20">
        <f t="shared" si="29"/>
        <v>0</v>
      </c>
      <c r="BA10" s="16">
        <f t="shared" si="30"/>
        <v>0</v>
      </c>
      <c r="BB10" s="20">
        <f t="shared" si="31"/>
        <v>0</v>
      </c>
      <c r="BC10" s="20">
        <f t="shared" si="32"/>
        <v>0</v>
      </c>
      <c r="BD10" s="20">
        <f t="shared" si="33"/>
        <v>0</v>
      </c>
      <c r="BE10" s="16">
        <f t="shared" si="34"/>
        <v>0</v>
      </c>
      <c r="BF10" s="16">
        <f t="shared" si="35"/>
        <v>0</v>
      </c>
      <c r="BG10" s="6"/>
      <c r="BH10" s="6"/>
      <c r="BI10" s="15">
        <v>5</v>
      </c>
      <c r="BJ10" s="16">
        <f t="shared" si="36"/>
        <v>0</v>
      </c>
      <c r="BK10" s="25">
        <f t="shared" si="37"/>
        <v>0</v>
      </c>
      <c r="BL10" s="20">
        <f t="shared" si="38"/>
        <v>0</v>
      </c>
      <c r="BM10" s="16">
        <f t="shared" si="39"/>
        <v>0</v>
      </c>
      <c r="BN10" s="20">
        <f t="shared" si="40"/>
        <v>0</v>
      </c>
      <c r="BO10" s="20">
        <f t="shared" si="41"/>
        <v>0</v>
      </c>
      <c r="BP10" s="20">
        <f t="shared" si="42"/>
        <v>0</v>
      </c>
      <c r="BQ10" s="16">
        <f t="shared" si="43"/>
        <v>0</v>
      </c>
      <c r="BR10" s="16">
        <f t="shared" si="44"/>
        <v>0</v>
      </c>
      <c r="BS10" s="6"/>
      <c r="BT10" s="6"/>
      <c r="BU10" s="6"/>
      <c r="BV10" s="6"/>
      <c r="BW10" s="6"/>
      <c r="BX10" s="5"/>
      <c r="BY10" s="12" t="e">
        <f t="shared" si="45"/>
        <v>#REF!</v>
      </c>
      <c r="BZ10" s="12" t="e">
        <f t="shared" si="1"/>
        <v>#REF!</v>
      </c>
      <c r="CA10" s="12" t="e">
        <f t="shared" si="46"/>
        <v>#REF!</v>
      </c>
      <c r="CB10" s="12" t="e">
        <f t="shared" si="2"/>
        <v>#REF!</v>
      </c>
      <c r="CC10" s="12" t="e">
        <f t="shared" si="3"/>
        <v>#REF!</v>
      </c>
      <c r="CD10" s="12" t="e">
        <f t="shared" si="4"/>
        <v>#REF!</v>
      </c>
      <c r="CE10" s="12" t="e">
        <f t="shared" si="5"/>
        <v>#REF!</v>
      </c>
      <c r="CF10" s="12" t="e">
        <f t="shared" si="6"/>
        <v>#REF!</v>
      </c>
      <c r="CG10" s="12" t="e">
        <f t="shared" si="7"/>
        <v>#REF!</v>
      </c>
      <c r="CH10" s="12" t="e">
        <f t="shared" si="8"/>
        <v>#REF!</v>
      </c>
      <c r="CI10" s="6"/>
      <c r="CJ10" s="20" t="e">
        <f t="shared" si="47"/>
        <v>#REF!</v>
      </c>
      <c r="CK10" s="22">
        <v>5</v>
      </c>
      <c r="CL10" s="6" t="e">
        <f t="shared" si="9"/>
        <v>#REF!</v>
      </c>
      <c r="CM10" s="5"/>
      <c r="CN10" s="22">
        <v>5</v>
      </c>
      <c r="CO10" s="6" t="e">
        <f t="shared" si="48"/>
        <v>#REF!</v>
      </c>
    </row>
    <row r="11" spans="2:93" x14ac:dyDescent="0.25">
      <c r="B11" s="12" t="s">
        <v>15</v>
      </c>
      <c r="C11" s="12" t="e">
        <f t="shared" si="10"/>
        <v>#REF!</v>
      </c>
      <c r="D11" s="12" t="e">
        <f t="shared" si="11"/>
        <v>#REF!</v>
      </c>
      <c r="E11" s="12" t="e">
        <f t="shared" si="12"/>
        <v>#REF!</v>
      </c>
      <c r="F11" s="12" t="e">
        <f t="shared" si="13"/>
        <v>#REF!</v>
      </c>
      <c r="G11" s="12" t="e">
        <f t="shared" si="14"/>
        <v>#REF!</v>
      </c>
      <c r="H11" s="12" t="e">
        <f t="shared" si="15"/>
        <v>#REF!</v>
      </c>
      <c r="I11" s="12" t="e">
        <f t="shared" si="16"/>
        <v>#REF!</v>
      </c>
      <c r="J11" s="12" t="e">
        <f t="shared" si="17"/>
        <v>#REF!</v>
      </c>
      <c r="K11" s="12" t="e">
        <f t="shared" si="18"/>
        <v>#REF!</v>
      </c>
      <c r="L11" s="5"/>
      <c r="M11" s="5"/>
      <c r="N11" s="5"/>
      <c r="O11" s="5"/>
      <c r="P11" s="12" t="e">
        <f>#REF!</f>
        <v>#REF!</v>
      </c>
      <c r="Q11" s="12" t="e">
        <f>#REF!</f>
        <v>#REF!</v>
      </c>
      <c r="R11" s="12" t="e">
        <f>#REF!</f>
        <v>#REF!</v>
      </c>
      <c r="S11" s="12" t="e">
        <f>#REF!</f>
        <v>#REF!</v>
      </c>
      <c r="T11" s="12" t="e">
        <f>#REF!</f>
        <v>#REF!</v>
      </c>
      <c r="U11" s="12" t="e">
        <f>#REF!</f>
        <v>#REF!</v>
      </c>
      <c r="V11" s="12" t="e">
        <f>#REF!</f>
        <v>#REF!</v>
      </c>
      <c r="W11" s="12" t="e">
        <f>#REF!</f>
        <v>#REF!</v>
      </c>
      <c r="X11" s="12" t="e">
        <f>#REF!</f>
        <v>#REF!</v>
      </c>
      <c r="Y11" s="12" t="e">
        <f>#REF!</f>
        <v>#REF!</v>
      </c>
      <c r="Z11" s="6" t="e">
        <f t="shared" si="19"/>
        <v>#REF!</v>
      </c>
      <c r="AA11" s="15"/>
      <c r="AB11" s="16"/>
      <c r="AC11" s="16"/>
      <c r="AD11" s="16"/>
      <c r="AE11" s="16"/>
      <c r="AF11" s="16"/>
      <c r="AG11" s="16"/>
      <c r="AH11" s="16"/>
      <c r="AI11" s="16"/>
      <c r="AJ11" s="16"/>
      <c r="AK11" s="6">
        <v>0</v>
      </c>
      <c r="AL11" s="15" t="e">
        <f>#REF!</f>
        <v>#REF!</v>
      </c>
      <c r="AM11" s="16">
        <f t="shared" si="0"/>
        <v>0</v>
      </c>
      <c r="AN11" s="16">
        <f t="shared" si="20"/>
        <v>0</v>
      </c>
      <c r="AO11" s="16">
        <f t="shared" si="21"/>
        <v>0</v>
      </c>
      <c r="AP11" s="16">
        <f t="shared" si="22"/>
        <v>0</v>
      </c>
      <c r="AQ11" s="16">
        <f t="shared" si="23"/>
        <v>0</v>
      </c>
      <c r="AR11" s="16">
        <f t="shared" si="24"/>
        <v>0</v>
      </c>
      <c r="AS11" s="16">
        <f t="shared" si="25"/>
        <v>0</v>
      </c>
      <c r="AT11" s="16">
        <f t="shared" si="26"/>
        <v>0</v>
      </c>
      <c r="AU11" s="16">
        <f t="shared" si="27"/>
        <v>0</v>
      </c>
      <c r="AV11" s="6"/>
      <c r="AW11" s="15">
        <v>6</v>
      </c>
      <c r="AX11" s="16">
        <f t="shared" si="28"/>
        <v>0</v>
      </c>
      <c r="AY11" s="20">
        <f t="shared" si="49"/>
        <v>0</v>
      </c>
      <c r="AZ11" s="20">
        <f t="shared" si="29"/>
        <v>0</v>
      </c>
      <c r="BA11" s="16">
        <f t="shared" si="30"/>
        <v>0</v>
      </c>
      <c r="BB11" s="20">
        <f t="shared" si="31"/>
        <v>0</v>
      </c>
      <c r="BC11" s="20">
        <f t="shared" si="32"/>
        <v>0</v>
      </c>
      <c r="BD11" s="20">
        <f t="shared" si="33"/>
        <v>0</v>
      </c>
      <c r="BE11" s="16">
        <f t="shared" si="34"/>
        <v>0</v>
      </c>
      <c r="BF11" s="16">
        <f t="shared" si="35"/>
        <v>0</v>
      </c>
      <c r="BG11" s="6"/>
      <c r="BH11" s="6"/>
      <c r="BI11" s="15">
        <v>6</v>
      </c>
      <c r="BJ11" s="16">
        <f t="shared" si="36"/>
        <v>0</v>
      </c>
      <c r="BK11" s="25">
        <f t="shared" si="37"/>
        <v>0</v>
      </c>
      <c r="BL11" s="20">
        <f t="shared" si="38"/>
        <v>0</v>
      </c>
      <c r="BM11" s="16">
        <f t="shared" si="39"/>
        <v>0</v>
      </c>
      <c r="BN11" s="20">
        <f t="shared" si="40"/>
        <v>0</v>
      </c>
      <c r="BO11" s="20">
        <f t="shared" si="41"/>
        <v>0</v>
      </c>
      <c r="BP11" s="20">
        <f t="shared" si="42"/>
        <v>0</v>
      </c>
      <c r="BQ11" s="16">
        <f t="shared" si="43"/>
        <v>0</v>
      </c>
      <c r="BR11" s="16">
        <f t="shared" si="44"/>
        <v>0</v>
      </c>
      <c r="BS11" s="6"/>
      <c r="BT11" s="6"/>
      <c r="BU11" s="6"/>
      <c r="BV11" s="6"/>
      <c r="BW11" s="6"/>
      <c r="BX11" s="5"/>
      <c r="BY11" s="12" t="e">
        <f t="shared" si="45"/>
        <v>#REF!</v>
      </c>
      <c r="BZ11" s="12" t="e">
        <f t="shared" si="1"/>
        <v>#REF!</v>
      </c>
      <c r="CA11" s="12" t="e">
        <f t="shared" si="46"/>
        <v>#REF!</v>
      </c>
      <c r="CB11" s="12" t="e">
        <f t="shared" si="2"/>
        <v>#REF!</v>
      </c>
      <c r="CC11" s="12" t="e">
        <f t="shared" si="3"/>
        <v>#REF!</v>
      </c>
      <c r="CD11" s="12" t="e">
        <f t="shared" si="4"/>
        <v>#REF!</v>
      </c>
      <c r="CE11" s="12" t="e">
        <f t="shared" si="5"/>
        <v>#REF!</v>
      </c>
      <c r="CF11" s="12" t="e">
        <f t="shared" si="6"/>
        <v>#REF!</v>
      </c>
      <c r="CG11" s="12" t="e">
        <f t="shared" si="7"/>
        <v>#REF!</v>
      </c>
      <c r="CH11" s="12" t="e">
        <f t="shared" si="8"/>
        <v>#REF!</v>
      </c>
      <c r="CI11" s="6"/>
      <c r="CJ11" s="20" t="e">
        <f t="shared" si="47"/>
        <v>#REF!</v>
      </c>
      <c r="CK11" s="22">
        <v>6</v>
      </c>
      <c r="CL11" s="6" t="e">
        <f t="shared" si="9"/>
        <v>#REF!</v>
      </c>
      <c r="CM11" s="5"/>
      <c r="CN11" s="22">
        <v>6</v>
      </c>
      <c r="CO11" s="6" t="e">
        <f t="shared" si="48"/>
        <v>#REF!</v>
      </c>
    </row>
    <row r="12" spans="2:93" x14ac:dyDescent="0.25">
      <c r="B12" s="19" t="s">
        <v>16</v>
      </c>
      <c r="C12" s="19" t="e">
        <f t="shared" si="10"/>
        <v>#REF!</v>
      </c>
      <c r="D12" s="19" t="e">
        <f t="shared" si="11"/>
        <v>#REF!</v>
      </c>
      <c r="E12" s="19" t="e">
        <f t="shared" si="12"/>
        <v>#REF!</v>
      </c>
      <c r="F12" s="19" t="e">
        <f t="shared" si="13"/>
        <v>#REF!</v>
      </c>
      <c r="G12" s="19" t="e">
        <f t="shared" si="14"/>
        <v>#REF!</v>
      </c>
      <c r="H12" s="19" t="e">
        <f t="shared" si="15"/>
        <v>#REF!</v>
      </c>
      <c r="I12" s="19" t="e">
        <f t="shared" si="16"/>
        <v>#REF!</v>
      </c>
      <c r="J12" s="19" t="e">
        <f t="shared" si="17"/>
        <v>#REF!</v>
      </c>
      <c r="K12" s="19" t="e">
        <f t="shared" si="18"/>
        <v>#REF!</v>
      </c>
      <c r="L12" s="5"/>
      <c r="M12" s="5"/>
      <c r="N12" s="5"/>
      <c r="O12" s="5"/>
      <c r="P12" s="12" t="e">
        <f>#REF!</f>
        <v>#REF!</v>
      </c>
      <c r="Q12" s="12" t="e">
        <f>#REF!</f>
        <v>#REF!</v>
      </c>
      <c r="R12" s="12" t="e">
        <f>#REF!</f>
        <v>#REF!</v>
      </c>
      <c r="S12" s="12" t="e">
        <f>#REF!</f>
        <v>#REF!</v>
      </c>
      <c r="T12" s="12" t="e">
        <f>#REF!</f>
        <v>#REF!</v>
      </c>
      <c r="U12" s="12" t="e">
        <f>#REF!</f>
        <v>#REF!</v>
      </c>
      <c r="V12" s="12" t="e">
        <f>#REF!</f>
        <v>#REF!</v>
      </c>
      <c r="W12" s="12" t="e">
        <f>#REF!</f>
        <v>#REF!</v>
      </c>
      <c r="X12" s="12" t="e">
        <f>#REF!</f>
        <v>#REF!</v>
      </c>
      <c r="Y12" s="12" t="e">
        <f>#REF!</f>
        <v>#REF!</v>
      </c>
      <c r="Z12" s="6" t="e">
        <f t="shared" si="19"/>
        <v>#REF!</v>
      </c>
      <c r="AA12" s="15"/>
      <c r="AB12" s="16"/>
      <c r="AC12" s="16"/>
      <c r="AD12" s="16"/>
      <c r="AE12" s="16"/>
      <c r="AF12" s="16"/>
      <c r="AG12" s="16"/>
      <c r="AH12" s="16"/>
      <c r="AI12" s="16"/>
      <c r="AJ12" s="16"/>
      <c r="AK12" s="6">
        <v>0</v>
      </c>
      <c r="AL12" s="15" t="e">
        <f>#REF!</f>
        <v>#REF!</v>
      </c>
      <c r="AM12" s="16">
        <f t="shared" si="0"/>
        <v>0</v>
      </c>
      <c r="AN12" s="16">
        <f t="shared" si="20"/>
        <v>0</v>
      </c>
      <c r="AO12" s="16">
        <f t="shared" si="21"/>
        <v>0</v>
      </c>
      <c r="AP12" s="16">
        <f t="shared" si="22"/>
        <v>0</v>
      </c>
      <c r="AQ12" s="16">
        <f t="shared" si="23"/>
        <v>0</v>
      </c>
      <c r="AR12" s="16">
        <f t="shared" si="24"/>
        <v>0</v>
      </c>
      <c r="AS12" s="16">
        <f t="shared" si="25"/>
        <v>0</v>
      </c>
      <c r="AT12" s="16">
        <f t="shared" si="26"/>
        <v>0</v>
      </c>
      <c r="AU12" s="16">
        <f t="shared" si="27"/>
        <v>0</v>
      </c>
      <c r="AV12" s="6"/>
      <c r="AW12" s="15">
        <v>7</v>
      </c>
      <c r="AX12" s="16">
        <f t="shared" si="28"/>
        <v>0</v>
      </c>
      <c r="AY12" s="20">
        <f t="shared" si="49"/>
        <v>0</v>
      </c>
      <c r="AZ12" s="20">
        <f t="shared" si="29"/>
        <v>0</v>
      </c>
      <c r="BA12" s="16">
        <f t="shared" si="30"/>
        <v>0</v>
      </c>
      <c r="BB12" s="20">
        <f t="shared" si="31"/>
        <v>0</v>
      </c>
      <c r="BC12" s="20">
        <f t="shared" si="32"/>
        <v>0</v>
      </c>
      <c r="BD12" s="20">
        <f t="shared" si="33"/>
        <v>0</v>
      </c>
      <c r="BE12" s="16">
        <f t="shared" si="34"/>
        <v>0</v>
      </c>
      <c r="BF12" s="16">
        <f t="shared" si="35"/>
        <v>0</v>
      </c>
      <c r="BG12" s="6"/>
      <c r="BH12" s="6"/>
      <c r="BI12" s="15">
        <v>7</v>
      </c>
      <c r="BJ12" s="16">
        <f t="shared" si="36"/>
        <v>0</v>
      </c>
      <c r="BK12" s="25">
        <f t="shared" si="37"/>
        <v>0</v>
      </c>
      <c r="BL12" s="20">
        <f t="shared" si="38"/>
        <v>0</v>
      </c>
      <c r="BM12" s="16">
        <f t="shared" si="39"/>
        <v>0</v>
      </c>
      <c r="BN12" s="20">
        <f t="shared" si="40"/>
        <v>0</v>
      </c>
      <c r="BO12" s="20">
        <f t="shared" si="41"/>
        <v>0</v>
      </c>
      <c r="BP12" s="20">
        <f t="shared" si="42"/>
        <v>0</v>
      </c>
      <c r="BQ12" s="16">
        <f t="shared" si="43"/>
        <v>0</v>
      </c>
      <c r="BR12" s="16">
        <f t="shared" si="44"/>
        <v>0</v>
      </c>
      <c r="BS12" s="6"/>
      <c r="BT12" s="6"/>
      <c r="BU12" s="6"/>
      <c r="BV12" s="6"/>
      <c r="BW12" s="6"/>
      <c r="BX12" s="5"/>
      <c r="BY12" s="12" t="e">
        <f t="shared" si="45"/>
        <v>#REF!</v>
      </c>
      <c r="BZ12" s="12" t="e">
        <f t="shared" si="1"/>
        <v>#REF!</v>
      </c>
      <c r="CA12" s="12" t="e">
        <f t="shared" si="46"/>
        <v>#REF!</v>
      </c>
      <c r="CB12" s="12" t="e">
        <f t="shared" si="2"/>
        <v>#REF!</v>
      </c>
      <c r="CC12" s="12" t="e">
        <f t="shared" si="3"/>
        <v>#REF!</v>
      </c>
      <c r="CD12" s="12" t="e">
        <f t="shared" si="4"/>
        <v>#REF!</v>
      </c>
      <c r="CE12" s="12" t="e">
        <f t="shared" si="5"/>
        <v>#REF!</v>
      </c>
      <c r="CF12" s="12" t="e">
        <f t="shared" si="6"/>
        <v>#REF!</v>
      </c>
      <c r="CG12" s="12" t="e">
        <f t="shared" si="7"/>
        <v>#REF!</v>
      </c>
      <c r="CH12" s="12" t="e">
        <f t="shared" si="8"/>
        <v>#REF!</v>
      </c>
      <c r="CI12" s="6"/>
      <c r="CJ12" s="20" t="e">
        <f t="shared" si="47"/>
        <v>#REF!</v>
      </c>
      <c r="CK12" s="22">
        <v>7</v>
      </c>
      <c r="CL12" s="6" t="e">
        <f t="shared" si="9"/>
        <v>#REF!</v>
      </c>
      <c r="CM12" s="5"/>
      <c r="CN12" s="22">
        <v>7</v>
      </c>
      <c r="CO12" s="6" t="e">
        <f t="shared" si="48"/>
        <v>#REF!</v>
      </c>
    </row>
    <row r="13" spans="2:93" x14ac:dyDescent="0.25">
      <c r="B13" s="12" t="s">
        <v>17</v>
      </c>
      <c r="C13" s="12" t="e">
        <f>VLOOKUP(CO13,$BY$6:$CH$23,2)</f>
        <v>#REF!</v>
      </c>
      <c r="D13" s="12" t="e">
        <f t="shared" si="11"/>
        <v>#REF!</v>
      </c>
      <c r="E13" s="12" t="e">
        <f t="shared" si="12"/>
        <v>#REF!</v>
      </c>
      <c r="F13" s="12" t="e">
        <f t="shared" si="13"/>
        <v>#REF!</v>
      </c>
      <c r="G13" s="12" t="e">
        <f t="shared" si="14"/>
        <v>#REF!</v>
      </c>
      <c r="H13" s="12" t="e">
        <f t="shared" si="15"/>
        <v>#REF!</v>
      </c>
      <c r="I13" s="12" t="e">
        <f t="shared" si="16"/>
        <v>#REF!</v>
      </c>
      <c r="J13" s="12" t="e">
        <f t="shared" si="17"/>
        <v>#REF!</v>
      </c>
      <c r="K13" s="12" t="e">
        <f t="shared" si="18"/>
        <v>#REF!</v>
      </c>
      <c r="L13" s="5"/>
      <c r="M13" s="5"/>
      <c r="N13" s="5"/>
      <c r="O13" s="5"/>
      <c r="P13" s="12" t="e">
        <f>#REF!</f>
        <v>#REF!</v>
      </c>
      <c r="Q13" s="12" t="e">
        <f>#REF!</f>
        <v>#REF!</v>
      </c>
      <c r="R13" s="12" t="e">
        <f>#REF!</f>
        <v>#REF!</v>
      </c>
      <c r="S13" s="12" t="e">
        <f>#REF!</f>
        <v>#REF!</v>
      </c>
      <c r="T13" s="12" t="e">
        <f>#REF!</f>
        <v>#REF!</v>
      </c>
      <c r="U13" s="12" t="e">
        <f>#REF!</f>
        <v>#REF!</v>
      </c>
      <c r="V13" s="12" t="e">
        <f>#REF!</f>
        <v>#REF!</v>
      </c>
      <c r="W13" s="12" t="e">
        <f>#REF!</f>
        <v>#REF!</v>
      </c>
      <c r="X13" s="12" t="e">
        <f>#REF!</f>
        <v>#REF!</v>
      </c>
      <c r="Y13" s="12" t="e">
        <f>#REF!</f>
        <v>#REF!</v>
      </c>
      <c r="Z13" s="6" t="e">
        <f t="shared" si="19"/>
        <v>#REF!</v>
      </c>
      <c r="AA13" s="15"/>
      <c r="AB13" s="16"/>
      <c r="AC13" s="16"/>
      <c r="AD13" s="16"/>
      <c r="AE13" s="16"/>
      <c r="AF13" s="16"/>
      <c r="AG13" s="16"/>
      <c r="AH13" s="16"/>
      <c r="AI13" s="16"/>
      <c r="AJ13" s="16"/>
      <c r="AK13" s="6">
        <v>0</v>
      </c>
      <c r="AL13" s="15" t="e">
        <f>#REF!</f>
        <v>#REF!</v>
      </c>
      <c r="AM13" s="16">
        <f t="shared" si="0"/>
        <v>0</v>
      </c>
      <c r="AN13" s="16">
        <f t="shared" si="20"/>
        <v>0</v>
      </c>
      <c r="AO13" s="16">
        <f t="shared" si="21"/>
        <v>0</v>
      </c>
      <c r="AP13" s="16">
        <f t="shared" si="22"/>
        <v>0</v>
      </c>
      <c r="AQ13" s="16">
        <f t="shared" si="23"/>
        <v>0</v>
      </c>
      <c r="AR13" s="16">
        <f t="shared" si="24"/>
        <v>0</v>
      </c>
      <c r="AS13" s="16">
        <f t="shared" si="25"/>
        <v>0</v>
      </c>
      <c r="AT13" s="16">
        <f t="shared" si="26"/>
        <v>0</v>
      </c>
      <c r="AU13" s="16">
        <f t="shared" si="27"/>
        <v>0</v>
      </c>
      <c r="AV13" s="6"/>
      <c r="AW13" s="15">
        <v>8</v>
      </c>
      <c r="AX13" s="16">
        <f t="shared" si="28"/>
        <v>0</v>
      </c>
      <c r="AY13" s="20">
        <f t="shared" si="49"/>
        <v>0</v>
      </c>
      <c r="AZ13" s="20">
        <f t="shared" si="29"/>
        <v>0</v>
      </c>
      <c r="BA13" s="16">
        <f t="shared" si="30"/>
        <v>0</v>
      </c>
      <c r="BB13" s="20">
        <f t="shared" si="31"/>
        <v>0</v>
      </c>
      <c r="BC13" s="20">
        <f t="shared" si="32"/>
        <v>0</v>
      </c>
      <c r="BD13" s="20">
        <f t="shared" si="33"/>
        <v>0</v>
      </c>
      <c r="BE13" s="16">
        <f t="shared" si="34"/>
        <v>0</v>
      </c>
      <c r="BF13" s="16">
        <f t="shared" si="35"/>
        <v>0</v>
      </c>
      <c r="BG13" s="6"/>
      <c r="BH13" s="6"/>
      <c r="BI13" s="15">
        <v>8</v>
      </c>
      <c r="BJ13" s="16">
        <f t="shared" si="36"/>
        <v>0</v>
      </c>
      <c r="BK13" s="25">
        <f t="shared" si="37"/>
        <v>0</v>
      </c>
      <c r="BL13" s="20">
        <f t="shared" si="38"/>
        <v>0</v>
      </c>
      <c r="BM13" s="16">
        <f t="shared" si="39"/>
        <v>0</v>
      </c>
      <c r="BN13" s="20">
        <f t="shared" si="40"/>
        <v>0</v>
      </c>
      <c r="BO13" s="20">
        <f t="shared" si="41"/>
        <v>0</v>
      </c>
      <c r="BP13" s="20">
        <f t="shared" si="42"/>
        <v>0</v>
      </c>
      <c r="BQ13" s="16">
        <f t="shared" si="43"/>
        <v>0</v>
      </c>
      <c r="BR13" s="16">
        <f t="shared" si="44"/>
        <v>0</v>
      </c>
      <c r="BS13" s="6"/>
      <c r="BT13" s="6"/>
      <c r="BU13" s="6"/>
      <c r="BV13" s="6"/>
      <c r="BW13" s="6"/>
      <c r="BX13" s="5"/>
      <c r="BY13" s="12" t="e">
        <f t="shared" si="45"/>
        <v>#REF!</v>
      </c>
      <c r="BZ13" s="12" t="e">
        <f t="shared" si="1"/>
        <v>#REF!</v>
      </c>
      <c r="CA13" s="12" t="e">
        <f t="shared" si="46"/>
        <v>#REF!</v>
      </c>
      <c r="CB13" s="12" t="e">
        <f t="shared" si="2"/>
        <v>#REF!</v>
      </c>
      <c r="CC13" s="12" t="e">
        <f t="shared" si="3"/>
        <v>#REF!</v>
      </c>
      <c r="CD13" s="12" t="e">
        <f t="shared" si="4"/>
        <v>#REF!</v>
      </c>
      <c r="CE13" s="12" t="e">
        <f t="shared" si="5"/>
        <v>#REF!</v>
      </c>
      <c r="CF13" s="12" t="e">
        <f t="shared" si="6"/>
        <v>#REF!</v>
      </c>
      <c r="CG13" s="12" t="e">
        <f t="shared" si="7"/>
        <v>#REF!</v>
      </c>
      <c r="CH13" s="12" t="e">
        <f t="shared" si="8"/>
        <v>#REF!</v>
      </c>
      <c r="CI13" s="6"/>
      <c r="CJ13" s="20" t="e">
        <f t="shared" si="47"/>
        <v>#REF!</v>
      </c>
      <c r="CK13" s="22">
        <v>8</v>
      </c>
      <c r="CL13" s="6" t="e">
        <f t="shared" si="9"/>
        <v>#REF!</v>
      </c>
      <c r="CM13" s="5"/>
      <c r="CN13" s="22">
        <v>8</v>
      </c>
      <c r="CO13" s="6" t="e">
        <f t="shared" si="48"/>
        <v>#REF!</v>
      </c>
    </row>
    <row r="14" spans="2:93" x14ac:dyDescent="0.25">
      <c r="B14" s="19" t="s">
        <v>18</v>
      </c>
      <c r="C14" s="19" t="e">
        <f t="shared" si="10"/>
        <v>#REF!</v>
      </c>
      <c r="D14" s="19" t="e">
        <f t="shared" si="11"/>
        <v>#REF!</v>
      </c>
      <c r="E14" s="19" t="e">
        <f t="shared" si="12"/>
        <v>#REF!</v>
      </c>
      <c r="F14" s="19" t="e">
        <f t="shared" si="13"/>
        <v>#REF!</v>
      </c>
      <c r="G14" s="19" t="e">
        <f t="shared" si="14"/>
        <v>#REF!</v>
      </c>
      <c r="H14" s="19" t="e">
        <f t="shared" si="15"/>
        <v>#REF!</v>
      </c>
      <c r="I14" s="19" t="e">
        <f t="shared" si="16"/>
        <v>#REF!</v>
      </c>
      <c r="J14" s="19" t="e">
        <f t="shared" si="17"/>
        <v>#REF!</v>
      </c>
      <c r="K14" s="19" t="e">
        <f t="shared" si="18"/>
        <v>#REF!</v>
      </c>
      <c r="L14" s="5"/>
      <c r="M14" s="5"/>
      <c r="N14" s="5"/>
      <c r="O14" s="5"/>
      <c r="P14" s="12" t="e">
        <f>#REF!</f>
        <v>#REF!</v>
      </c>
      <c r="Q14" s="12" t="e">
        <f>#REF!</f>
        <v>#REF!</v>
      </c>
      <c r="R14" s="12" t="e">
        <f>#REF!</f>
        <v>#REF!</v>
      </c>
      <c r="S14" s="12" t="e">
        <f>#REF!</f>
        <v>#REF!</v>
      </c>
      <c r="T14" s="12" t="e">
        <f>#REF!</f>
        <v>#REF!</v>
      </c>
      <c r="U14" s="12" t="e">
        <f>#REF!</f>
        <v>#REF!</v>
      </c>
      <c r="V14" s="12" t="e">
        <f>#REF!</f>
        <v>#REF!</v>
      </c>
      <c r="W14" s="12" t="e">
        <f>#REF!</f>
        <v>#REF!</v>
      </c>
      <c r="X14" s="12" t="e">
        <f>#REF!</f>
        <v>#REF!</v>
      </c>
      <c r="Y14" s="12" t="e">
        <f>#REF!</f>
        <v>#REF!</v>
      </c>
      <c r="Z14" s="6" t="e">
        <f t="shared" si="19"/>
        <v>#REF!</v>
      </c>
      <c r="AA14" s="15"/>
      <c r="AB14" s="16"/>
      <c r="AC14" s="16"/>
      <c r="AD14" s="16"/>
      <c r="AE14" s="16"/>
      <c r="AF14" s="16"/>
      <c r="AG14" s="16"/>
      <c r="AH14" s="16"/>
      <c r="AI14" s="16"/>
      <c r="AJ14" s="16"/>
      <c r="AK14" s="6">
        <v>0</v>
      </c>
      <c r="AL14" s="15" t="e">
        <f>#REF!</f>
        <v>#REF!</v>
      </c>
      <c r="AM14" s="16">
        <f t="shared" si="0"/>
        <v>0</v>
      </c>
      <c r="AN14" s="16">
        <f t="shared" si="20"/>
        <v>0</v>
      </c>
      <c r="AO14" s="16">
        <f t="shared" si="21"/>
        <v>0</v>
      </c>
      <c r="AP14" s="16">
        <f t="shared" si="22"/>
        <v>0</v>
      </c>
      <c r="AQ14" s="16">
        <f t="shared" si="23"/>
        <v>0</v>
      </c>
      <c r="AR14" s="16">
        <f t="shared" si="24"/>
        <v>0</v>
      </c>
      <c r="AS14" s="16">
        <f t="shared" si="25"/>
        <v>0</v>
      </c>
      <c r="AT14" s="16">
        <f t="shared" si="26"/>
        <v>0</v>
      </c>
      <c r="AU14" s="16">
        <f t="shared" si="27"/>
        <v>0</v>
      </c>
      <c r="AV14" s="6"/>
      <c r="AW14" s="15">
        <v>9</v>
      </c>
      <c r="AX14" s="16">
        <f t="shared" si="28"/>
        <v>0</v>
      </c>
      <c r="AY14" s="20">
        <f t="shared" si="49"/>
        <v>0</v>
      </c>
      <c r="AZ14" s="20">
        <f t="shared" si="29"/>
        <v>0</v>
      </c>
      <c r="BA14" s="16">
        <f t="shared" si="30"/>
        <v>0</v>
      </c>
      <c r="BB14" s="20">
        <f t="shared" si="31"/>
        <v>0</v>
      </c>
      <c r="BC14" s="20">
        <f t="shared" si="32"/>
        <v>0</v>
      </c>
      <c r="BD14" s="20">
        <f t="shared" si="33"/>
        <v>0</v>
      </c>
      <c r="BE14" s="16">
        <f t="shared" si="34"/>
        <v>0</v>
      </c>
      <c r="BF14" s="16">
        <f t="shared" si="35"/>
        <v>0</v>
      </c>
      <c r="BG14" s="6"/>
      <c r="BH14" s="6"/>
      <c r="BI14" s="15">
        <v>9</v>
      </c>
      <c r="BJ14" s="16">
        <f t="shared" si="36"/>
        <v>0</v>
      </c>
      <c r="BK14" s="25">
        <f t="shared" si="37"/>
        <v>0</v>
      </c>
      <c r="BL14" s="20">
        <f t="shared" si="38"/>
        <v>0</v>
      </c>
      <c r="BM14" s="16">
        <f t="shared" si="39"/>
        <v>0</v>
      </c>
      <c r="BN14" s="20">
        <f t="shared" si="40"/>
        <v>0</v>
      </c>
      <c r="BO14" s="20">
        <f t="shared" si="41"/>
        <v>0</v>
      </c>
      <c r="BP14" s="20">
        <f t="shared" si="42"/>
        <v>0</v>
      </c>
      <c r="BQ14" s="16">
        <f t="shared" si="43"/>
        <v>0</v>
      </c>
      <c r="BR14" s="16">
        <f t="shared" si="44"/>
        <v>0</v>
      </c>
      <c r="BS14" s="6"/>
      <c r="BT14" s="6"/>
      <c r="BU14" s="6"/>
      <c r="BV14" s="6"/>
      <c r="BW14" s="6"/>
      <c r="BX14" s="5"/>
      <c r="BY14" s="12" t="e">
        <f t="shared" si="45"/>
        <v>#REF!</v>
      </c>
      <c r="BZ14" s="12" t="e">
        <f t="shared" si="1"/>
        <v>#REF!</v>
      </c>
      <c r="CA14" s="12" t="e">
        <f t="shared" si="46"/>
        <v>#REF!</v>
      </c>
      <c r="CB14" s="12" t="e">
        <f t="shared" si="2"/>
        <v>#REF!</v>
      </c>
      <c r="CC14" s="12" t="e">
        <f t="shared" si="3"/>
        <v>#REF!</v>
      </c>
      <c r="CD14" s="12" t="e">
        <f t="shared" si="4"/>
        <v>#REF!</v>
      </c>
      <c r="CE14" s="12" t="e">
        <f t="shared" si="5"/>
        <v>#REF!</v>
      </c>
      <c r="CF14" s="12" t="e">
        <f t="shared" si="6"/>
        <v>#REF!</v>
      </c>
      <c r="CG14" s="12" t="e">
        <f t="shared" si="7"/>
        <v>#REF!</v>
      </c>
      <c r="CH14" s="12" t="e">
        <f t="shared" si="8"/>
        <v>#REF!</v>
      </c>
      <c r="CI14" s="6"/>
      <c r="CJ14" s="20" t="e">
        <f t="shared" si="47"/>
        <v>#REF!</v>
      </c>
      <c r="CK14" s="22">
        <v>9</v>
      </c>
      <c r="CL14" s="6" t="e">
        <f t="shared" si="9"/>
        <v>#REF!</v>
      </c>
      <c r="CM14" s="5"/>
      <c r="CN14" s="22">
        <v>9</v>
      </c>
      <c r="CO14" s="6" t="e">
        <f t="shared" si="48"/>
        <v>#REF!</v>
      </c>
    </row>
    <row r="15" spans="2:93" x14ac:dyDescent="0.25">
      <c r="B15" s="12" t="s">
        <v>39</v>
      </c>
      <c r="C15" s="12" t="e">
        <f t="shared" si="10"/>
        <v>#REF!</v>
      </c>
      <c r="D15" s="12" t="e">
        <f t="shared" si="11"/>
        <v>#REF!</v>
      </c>
      <c r="E15" s="12" t="e">
        <f t="shared" si="12"/>
        <v>#REF!</v>
      </c>
      <c r="F15" s="12" t="e">
        <f t="shared" si="13"/>
        <v>#REF!</v>
      </c>
      <c r="G15" s="12" t="e">
        <f t="shared" si="14"/>
        <v>#REF!</v>
      </c>
      <c r="H15" s="12" t="e">
        <f t="shared" si="15"/>
        <v>#REF!</v>
      </c>
      <c r="I15" s="12" t="e">
        <f t="shared" si="16"/>
        <v>#REF!</v>
      </c>
      <c r="J15" s="12" t="e">
        <f t="shared" si="17"/>
        <v>#REF!</v>
      </c>
      <c r="K15" s="12" t="e">
        <f t="shared" si="18"/>
        <v>#REF!</v>
      </c>
      <c r="L15" s="5"/>
      <c r="M15" s="5"/>
      <c r="N15" s="5"/>
      <c r="O15" s="5"/>
      <c r="P15" s="12" t="e">
        <f>#REF!</f>
        <v>#REF!</v>
      </c>
      <c r="Q15" s="12" t="e">
        <f>#REF!</f>
        <v>#REF!</v>
      </c>
      <c r="R15" s="12" t="e">
        <f>#REF!</f>
        <v>#REF!</v>
      </c>
      <c r="S15" s="12" t="e">
        <f>#REF!</f>
        <v>#REF!</v>
      </c>
      <c r="T15" s="12" t="e">
        <f>#REF!</f>
        <v>#REF!</v>
      </c>
      <c r="U15" s="12" t="e">
        <f>#REF!</f>
        <v>#REF!</v>
      </c>
      <c r="V15" s="12" t="e">
        <f>#REF!</f>
        <v>#REF!</v>
      </c>
      <c r="W15" s="12" t="e">
        <f>#REF!</f>
        <v>#REF!</v>
      </c>
      <c r="X15" s="12" t="e">
        <f>#REF!</f>
        <v>#REF!</v>
      </c>
      <c r="Y15" s="12" t="e">
        <f>#REF!</f>
        <v>#REF!</v>
      </c>
      <c r="Z15" s="6" t="e">
        <f t="shared" si="19"/>
        <v>#REF!</v>
      </c>
      <c r="AA15" s="15"/>
      <c r="AB15" s="16"/>
      <c r="AC15" s="16"/>
      <c r="AD15" s="16"/>
      <c r="AE15" s="16"/>
      <c r="AF15" s="16"/>
      <c r="AG15" s="16"/>
      <c r="AH15" s="16"/>
      <c r="AI15" s="16"/>
      <c r="AJ15" s="16"/>
      <c r="AK15" s="6">
        <v>0</v>
      </c>
      <c r="AL15" s="15" t="e">
        <f>#REF!</f>
        <v>#REF!</v>
      </c>
      <c r="AM15" s="16">
        <f t="shared" si="0"/>
        <v>0</v>
      </c>
      <c r="AN15" s="16">
        <f t="shared" si="20"/>
        <v>0</v>
      </c>
      <c r="AO15" s="16">
        <f t="shared" si="21"/>
        <v>0</v>
      </c>
      <c r="AP15" s="16">
        <f t="shared" si="22"/>
        <v>0</v>
      </c>
      <c r="AQ15" s="16">
        <f t="shared" si="23"/>
        <v>0</v>
      </c>
      <c r="AR15" s="16">
        <f t="shared" si="24"/>
        <v>0</v>
      </c>
      <c r="AS15" s="16">
        <f t="shared" si="25"/>
        <v>0</v>
      </c>
      <c r="AT15" s="16">
        <f t="shared" si="26"/>
        <v>0</v>
      </c>
      <c r="AU15" s="16">
        <f t="shared" si="27"/>
        <v>0</v>
      </c>
      <c r="AV15" s="6"/>
      <c r="AW15" s="15">
        <v>10</v>
      </c>
      <c r="AX15" s="16">
        <f t="shared" si="28"/>
        <v>0</v>
      </c>
      <c r="AY15" s="20">
        <f t="shared" si="49"/>
        <v>0</v>
      </c>
      <c r="AZ15" s="20">
        <f t="shared" si="29"/>
        <v>0</v>
      </c>
      <c r="BA15" s="16">
        <f t="shared" si="30"/>
        <v>0</v>
      </c>
      <c r="BB15" s="20">
        <f t="shared" si="31"/>
        <v>0</v>
      </c>
      <c r="BC15" s="20">
        <f t="shared" si="32"/>
        <v>0</v>
      </c>
      <c r="BD15" s="20">
        <f t="shared" si="33"/>
        <v>0</v>
      </c>
      <c r="BE15" s="16">
        <f t="shared" si="34"/>
        <v>0</v>
      </c>
      <c r="BF15" s="16">
        <f t="shared" si="35"/>
        <v>0</v>
      </c>
      <c r="BG15" s="6"/>
      <c r="BH15" s="6"/>
      <c r="BI15" s="15">
        <v>10</v>
      </c>
      <c r="BJ15" s="16">
        <f t="shared" si="36"/>
        <v>0</v>
      </c>
      <c r="BK15" s="25">
        <f t="shared" si="37"/>
        <v>0</v>
      </c>
      <c r="BL15" s="20">
        <f t="shared" si="38"/>
        <v>0</v>
      </c>
      <c r="BM15" s="16">
        <f t="shared" si="39"/>
        <v>0</v>
      </c>
      <c r="BN15" s="20">
        <f t="shared" si="40"/>
        <v>0</v>
      </c>
      <c r="BO15" s="20">
        <f t="shared" si="41"/>
        <v>0</v>
      </c>
      <c r="BP15" s="20">
        <f t="shared" si="42"/>
        <v>0</v>
      </c>
      <c r="BQ15" s="16">
        <f t="shared" si="43"/>
        <v>0</v>
      </c>
      <c r="BR15" s="16">
        <f t="shared" si="44"/>
        <v>0</v>
      </c>
      <c r="BS15" s="6"/>
      <c r="BT15" s="6"/>
      <c r="BU15" s="6"/>
      <c r="BV15" s="6"/>
      <c r="BW15" s="6"/>
      <c r="BX15" s="5"/>
      <c r="BY15" s="12" t="e">
        <f t="shared" si="45"/>
        <v>#REF!</v>
      </c>
      <c r="BZ15" s="12" t="e">
        <f t="shared" si="1"/>
        <v>#REF!</v>
      </c>
      <c r="CA15" s="12" t="e">
        <f t="shared" si="46"/>
        <v>#REF!</v>
      </c>
      <c r="CB15" s="12" t="e">
        <f t="shared" si="2"/>
        <v>#REF!</v>
      </c>
      <c r="CC15" s="12" t="e">
        <f t="shared" si="3"/>
        <v>#REF!</v>
      </c>
      <c r="CD15" s="12" t="e">
        <f t="shared" si="4"/>
        <v>#REF!</v>
      </c>
      <c r="CE15" s="12" t="e">
        <f t="shared" si="5"/>
        <v>#REF!</v>
      </c>
      <c r="CF15" s="12" t="e">
        <f t="shared" si="6"/>
        <v>#REF!</v>
      </c>
      <c r="CG15" s="12" t="e">
        <f t="shared" si="7"/>
        <v>#REF!</v>
      </c>
      <c r="CH15" s="12" t="e">
        <f t="shared" si="8"/>
        <v>#REF!</v>
      </c>
      <c r="CI15" s="6"/>
      <c r="CJ15" s="20" t="e">
        <f t="shared" si="47"/>
        <v>#REF!</v>
      </c>
      <c r="CK15" s="22">
        <v>10</v>
      </c>
      <c r="CL15" s="6" t="e">
        <f t="shared" si="9"/>
        <v>#REF!</v>
      </c>
      <c r="CM15" s="5"/>
      <c r="CN15" s="22">
        <v>10</v>
      </c>
      <c r="CO15" s="6" t="e">
        <f t="shared" si="48"/>
        <v>#REF!</v>
      </c>
    </row>
    <row r="16" spans="2:93" x14ac:dyDescent="0.25">
      <c r="B16" s="19" t="s">
        <v>40</v>
      </c>
      <c r="C16" s="19" t="e">
        <f t="shared" si="10"/>
        <v>#REF!</v>
      </c>
      <c r="D16" s="19" t="e">
        <f t="shared" si="11"/>
        <v>#REF!</v>
      </c>
      <c r="E16" s="19" t="e">
        <f t="shared" si="12"/>
        <v>#REF!</v>
      </c>
      <c r="F16" s="19" t="e">
        <f t="shared" si="13"/>
        <v>#REF!</v>
      </c>
      <c r="G16" s="19" t="e">
        <f t="shared" si="14"/>
        <v>#REF!</v>
      </c>
      <c r="H16" s="19" t="e">
        <f t="shared" si="15"/>
        <v>#REF!</v>
      </c>
      <c r="I16" s="19" t="e">
        <f t="shared" si="16"/>
        <v>#REF!</v>
      </c>
      <c r="J16" s="19" t="e">
        <f t="shared" si="17"/>
        <v>#REF!</v>
      </c>
      <c r="K16" s="19" t="e">
        <f t="shared" si="18"/>
        <v>#REF!</v>
      </c>
      <c r="L16" s="5"/>
      <c r="M16" s="5"/>
      <c r="N16" s="5"/>
      <c r="O16" s="5"/>
      <c r="P16" s="12" t="e">
        <f>#REF!</f>
        <v>#REF!</v>
      </c>
      <c r="Q16" s="12" t="e">
        <f>#REF!</f>
        <v>#REF!</v>
      </c>
      <c r="R16" s="12" t="e">
        <f>#REF!</f>
        <v>#REF!</v>
      </c>
      <c r="S16" s="12" t="e">
        <f>#REF!</f>
        <v>#REF!</v>
      </c>
      <c r="T16" s="12" t="e">
        <f>#REF!</f>
        <v>#REF!</v>
      </c>
      <c r="U16" s="12" t="e">
        <f>#REF!</f>
        <v>#REF!</v>
      </c>
      <c r="V16" s="12" t="e">
        <f>#REF!</f>
        <v>#REF!</v>
      </c>
      <c r="W16" s="12" t="e">
        <f>#REF!</f>
        <v>#REF!</v>
      </c>
      <c r="X16" s="12" t="e">
        <f>#REF!</f>
        <v>#REF!</v>
      </c>
      <c r="Y16" s="12" t="e">
        <f>#REF!</f>
        <v>#REF!</v>
      </c>
      <c r="Z16" s="6" t="e">
        <f t="shared" si="19"/>
        <v>#REF!</v>
      </c>
      <c r="AA16" s="15"/>
      <c r="AB16" s="16"/>
      <c r="AC16" s="16"/>
      <c r="AD16" s="16"/>
      <c r="AE16" s="16"/>
      <c r="AF16" s="16"/>
      <c r="AG16" s="16"/>
      <c r="AH16" s="16"/>
      <c r="AI16" s="16"/>
      <c r="AJ16" s="16"/>
      <c r="AK16" s="6">
        <v>0</v>
      </c>
      <c r="AL16" s="15" t="e">
        <f>#REF!</f>
        <v>#REF!</v>
      </c>
      <c r="AM16" s="16">
        <f t="shared" si="0"/>
        <v>0</v>
      </c>
      <c r="AN16" s="16">
        <f t="shared" si="20"/>
        <v>0</v>
      </c>
      <c r="AO16" s="16">
        <f t="shared" si="21"/>
        <v>0</v>
      </c>
      <c r="AP16" s="16">
        <f t="shared" si="22"/>
        <v>0</v>
      </c>
      <c r="AQ16" s="16">
        <f t="shared" si="23"/>
        <v>0</v>
      </c>
      <c r="AR16" s="16">
        <f t="shared" si="24"/>
        <v>0</v>
      </c>
      <c r="AS16" s="16">
        <f t="shared" si="25"/>
        <v>0</v>
      </c>
      <c r="AT16" s="16">
        <f t="shared" si="26"/>
        <v>0</v>
      </c>
      <c r="AU16" s="16">
        <f t="shared" si="27"/>
        <v>0</v>
      </c>
      <c r="AV16" s="6"/>
      <c r="AW16" s="15">
        <v>11</v>
      </c>
      <c r="AX16" s="16">
        <f t="shared" si="28"/>
        <v>0</v>
      </c>
      <c r="AY16" s="20">
        <f t="shared" si="49"/>
        <v>0</v>
      </c>
      <c r="AZ16" s="20">
        <f t="shared" si="29"/>
        <v>0</v>
      </c>
      <c r="BA16" s="16">
        <f t="shared" si="30"/>
        <v>0</v>
      </c>
      <c r="BB16" s="20">
        <f t="shared" si="31"/>
        <v>0</v>
      </c>
      <c r="BC16" s="20">
        <f t="shared" si="32"/>
        <v>0</v>
      </c>
      <c r="BD16" s="20">
        <f t="shared" si="33"/>
        <v>0</v>
      </c>
      <c r="BE16" s="16">
        <f t="shared" si="34"/>
        <v>0</v>
      </c>
      <c r="BF16" s="16">
        <f t="shared" si="35"/>
        <v>0</v>
      </c>
      <c r="BG16" s="6"/>
      <c r="BH16" s="6"/>
      <c r="BI16" s="15">
        <v>11</v>
      </c>
      <c r="BJ16" s="16">
        <f t="shared" si="36"/>
        <v>0</v>
      </c>
      <c r="BK16" s="25">
        <f t="shared" si="37"/>
        <v>0</v>
      </c>
      <c r="BL16" s="20">
        <f t="shared" si="38"/>
        <v>0</v>
      </c>
      <c r="BM16" s="16">
        <f t="shared" si="39"/>
        <v>0</v>
      </c>
      <c r="BN16" s="20">
        <f t="shared" si="40"/>
        <v>0</v>
      </c>
      <c r="BO16" s="20">
        <f t="shared" si="41"/>
        <v>0</v>
      </c>
      <c r="BP16" s="20">
        <f t="shared" si="42"/>
        <v>0</v>
      </c>
      <c r="BQ16" s="16">
        <f t="shared" si="43"/>
        <v>0</v>
      </c>
      <c r="BR16" s="16">
        <f t="shared" si="44"/>
        <v>0</v>
      </c>
      <c r="BS16" s="6"/>
      <c r="BT16" s="6"/>
      <c r="BU16" s="6"/>
      <c r="BV16" s="6"/>
      <c r="BW16" s="6"/>
      <c r="BX16" s="5"/>
      <c r="BY16" s="12" t="e">
        <f t="shared" si="45"/>
        <v>#REF!</v>
      </c>
      <c r="BZ16" s="12" t="e">
        <f t="shared" si="1"/>
        <v>#REF!</v>
      </c>
      <c r="CA16" s="12" t="e">
        <f t="shared" si="46"/>
        <v>#REF!</v>
      </c>
      <c r="CB16" s="12" t="e">
        <f t="shared" si="2"/>
        <v>#REF!</v>
      </c>
      <c r="CC16" s="12" t="e">
        <f t="shared" si="3"/>
        <v>#REF!</v>
      </c>
      <c r="CD16" s="12" t="e">
        <f t="shared" si="4"/>
        <v>#REF!</v>
      </c>
      <c r="CE16" s="12" t="e">
        <f t="shared" si="5"/>
        <v>#REF!</v>
      </c>
      <c r="CF16" s="12" t="e">
        <f t="shared" si="6"/>
        <v>#REF!</v>
      </c>
      <c r="CG16" s="12" t="e">
        <f t="shared" si="7"/>
        <v>#REF!</v>
      </c>
      <c r="CH16" s="12" t="e">
        <f t="shared" si="8"/>
        <v>#REF!</v>
      </c>
      <c r="CI16" s="6"/>
      <c r="CJ16" s="20" t="e">
        <f t="shared" si="47"/>
        <v>#REF!</v>
      </c>
      <c r="CK16" s="22">
        <v>11</v>
      </c>
      <c r="CL16" s="6" t="e">
        <f t="shared" si="9"/>
        <v>#REF!</v>
      </c>
      <c r="CM16" s="5"/>
      <c r="CN16" s="22">
        <v>11</v>
      </c>
      <c r="CO16" s="6" t="e">
        <f t="shared" si="48"/>
        <v>#REF!</v>
      </c>
    </row>
    <row r="17" spans="2:93" x14ac:dyDescent="0.25">
      <c r="B17" s="12" t="s">
        <v>41</v>
      </c>
      <c r="C17" s="12" t="e">
        <f t="shared" si="10"/>
        <v>#REF!</v>
      </c>
      <c r="D17" s="12" t="e">
        <f t="shared" si="11"/>
        <v>#REF!</v>
      </c>
      <c r="E17" s="12" t="e">
        <f t="shared" si="12"/>
        <v>#REF!</v>
      </c>
      <c r="F17" s="12" t="e">
        <f t="shared" si="13"/>
        <v>#REF!</v>
      </c>
      <c r="G17" s="12" t="e">
        <f t="shared" si="14"/>
        <v>#REF!</v>
      </c>
      <c r="H17" s="12" t="e">
        <f t="shared" si="15"/>
        <v>#REF!</v>
      </c>
      <c r="I17" s="12" t="e">
        <f t="shared" si="16"/>
        <v>#REF!</v>
      </c>
      <c r="J17" s="12" t="e">
        <f t="shared" si="17"/>
        <v>#REF!</v>
      </c>
      <c r="K17" s="12" t="e">
        <f t="shared" si="18"/>
        <v>#REF!</v>
      </c>
      <c r="L17" s="5"/>
      <c r="M17" s="5"/>
      <c r="N17" s="5"/>
      <c r="O17" s="5"/>
      <c r="P17" s="12" t="e">
        <f>#REF!</f>
        <v>#REF!</v>
      </c>
      <c r="Q17" s="12" t="e">
        <f>#REF!</f>
        <v>#REF!</v>
      </c>
      <c r="R17" s="12" t="e">
        <f>#REF!</f>
        <v>#REF!</v>
      </c>
      <c r="S17" s="12" t="e">
        <f>#REF!</f>
        <v>#REF!</v>
      </c>
      <c r="T17" s="12" t="e">
        <f>#REF!</f>
        <v>#REF!</v>
      </c>
      <c r="U17" s="12" t="e">
        <f>#REF!</f>
        <v>#REF!</v>
      </c>
      <c r="V17" s="12" t="e">
        <f>#REF!</f>
        <v>#REF!</v>
      </c>
      <c r="W17" s="12" t="e">
        <f>#REF!</f>
        <v>#REF!</v>
      </c>
      <c r="X17" s="12" t="e">
        <f>#REF!</f>
        <v>#REF!</v>
      </c>
      <c r="Y17" s="12" t="e">
        <f>#REF!</f>
        <v>#REF!</v>
      </c>
      <c r="Z17" s="6" t="e">
        <f t="shared" si="19"/>
        <v>#REF!</v>
      </c>
      <c r="AA17" s="15"/>
      <c r="AB17" s="16"/>
      <c r="AC17" s="16"/>
      <c r="AD17" s="16"/>
      <c r="AE17" s="16"/>
      <c r="AF17" s="16"/>
      <c r="AG17" s="16"/>
      <c r="AH17" s="16"/>
      <c r="AI17" s="16"/>
      <c r="AJ17" s="16"/>
      <c r="AK17" s="6">
        <v>0</v>
      </c>
      <c r="AL17" s="15" t="e">
        <f>#REF!</f>
        <v>#REF!</v>
      </c>
      <c r="AM17" s="16">
        <f t="shared" si="0"/>
        <v>0</v>
      </c>
      <c r="AN17" s="16">
        <f t="shared" si="20"/>
        <v>0</v>
      </c>
      <c r="AO17" s="16">
        <f t="shared" si="21"/>
        <v>0</v>
      </c>
      <c r="AP17" s="16">
        <f t="shared" si="22"/>
        <v>0</v>
      </c>
      <c r="AQ17" s="16">
        <f t="shared" si="23"/>
        <v>0</v>
      </c>
      <c r="AR17" s="16">
        <f t="shared" si="24"/>
        <v>0</v>
      </c>
      <c r="AS17" s="16">
        <f t="shared" si="25"/>
        <v>0</v>
      </c>
      <c r="AT17" s="16">
        <f t="shared" si="26"/>
        <v>0</v>
      </c>
      <c r="AU17" s="16">
        <f t="shared" si="27"/>
        <v>0</v>
      </c>
      <c r="AV17" s="6"/>
      <c r="AW17" s="15">
        <v>12</v>
      </c>
      <c r="AX17" s="16">
        <f t="shared" si="28"/>
        <v>0</v>
      </c>
      <c r="AY17" s="20">
        <f t="shared" si="49"/>
        <v>0</v>
      </c>
      <c r="AZ17" s="20">
        <f t="shared" si="29"/>
        <v>0</v>
      </c>
      <c r="BA17" s="16">
        <f t="shared" si="30"/>
        <v>0</v>
      </c>
      <c r="BB17" s="20">
        <f t="shared" si="31"/>
        <v>0</v>
      </c>
      <c r="BC17" s="20">
        <f t="shared" si="32"/>
        <v>0</v>
      </c>
      <c r="BD17" s="20">
        <f t="shared" si="33"/>
        <v>0</v>
      </c>
      <c r="BE17" s="16">
        <f t="shared" si="34"/>
        <v>0</v>
      </c>
      <c r="BF17" s="16">
        <f t="shared" si="35"/>
        <v>0</v>
      </c>
      <c r="BG17" s="6"/>
      <c r="BH17" s="6"/>
      <c r="BI17" s="15">
        <v>12</v>
      </c>
      <c r="BJ17" s="16">
        <f t="shared" si="36"/>
        <v>0</v>
      </c>
      <c r="BK17" s="25">
        <f t="shared" si="37"/>
        <v>0</v>
      </c>
      <c r="BL17" s="20">
        <f t="shared" si="38"/>
        <v>0</v>
      </c>
      <c r="BM17" s="16">
        <f t="shared" si="39"/>
        <v>0</v>
      </c>
      <c r="BN17" s="20">
        <f t="shared" si="40"/>
        <v>0</v>
      </c>
      <c r="BO17" s="20">
        <f t="shared" si="41"/>
        <v>0</v>
      </c>
      <c r="BP17" s="20">
        <f t="shared" si="42"/>
        <v>0</v>
      </c>
      <c r="BQ17" s="16">
        <f t="shared" si="43"/>
        <v>0</v>
      </c>
      <c r="BR17" s="16">
        <f t="shared" si="44"/>
        <v>0</v>
      </c>
      <c r="BS17" s="6"/>
      <c r="BT17" s="6"/>
      <c r="BU17" s="6"/>
      <c r="BV17" s="6"/>
      <c r="BW17" s="6"/>
      <c r="BX17" s="5"/>
      <c r="BY17" s="12" t="e">
        <f t="shared" si="45"/>
        <v>#REF!</v>
      </c>
      <c r="BZ17" s="12" t="e">
        <f t="shared" si="1"/>
        <v>#REF!</v>
      </c>
      <c r="CA17" s="12" t="e">
        <f t="shared" si="46"/>
        <v>#REF!</v>
      </c>
      <c r="CB17" s="12" t="e">
        <f t="shared" si="2"/>
        <v>#REF!</v>
      </c>
      <c r="CC17" s="12" t="e">
        <f t="shared" si="3"/>
        <v>#REF!</v>
      </c>
      <c r="CD17" s="12" t="e">
        <f t="shared" si="4"/>
        <v>#REF!</v>
      </c>
      <c r="CE17" s="12" t="e">
        <f t="shared" si="5"/>
        <v>#REF!</v>
      </c>
      <c r="CF17" s="12" t="e">
        <f t="shared" si="6"/>
        <v>#REF!</v>
      </c>
      <c r="CG17" s="12" t="e">
        <f t="shared" si="7"/>
        <v>#REF!</v>
      </c>
      <c r="CH17" s="12" t="e">
        <f t="shared" si="8"/>
        <v>#REF!</v>
      </c>
      <c r="CI17" s="6"/>
      <c r="CJ17" s="20" t="e">
        <f t="shared" si="47"/>
        <v>#REF!</v>
      </c>
      <c r="CK17" s="22">
        <v>12</v>
      </c>
      <c r="CL17" s="6" t="e">
        <f t="shared" si="9"/>
        <v>#REF!</v>
      </c>
      <c r="CM17" s="5"/>
      <c r="CN17" s="22">
        <v>12</v>
      </c>
      <c r="CO17" s="6" t="e">
        <f t="shared" si="48"/>
        <v>#REF!</v>
      </c>
    </row>
    <row r="18" spans="2:93" x14ac:dyDescent="0.25">
      <c r="B18" s="19" t="s">
        <v>42</v>
      </c>
      <c r="C18" s="19" t="e">
        <f t="shared" si="10"/>
        <v>#REF!</v>
      </c>
      <c r="D18" s="19" t="e">
        <f t="shared" si="11"/>
        <v>#REF!</v>
      </c>
      <c r="E18" s="19" t="e">
        <f t="shared" si="12"/>
        <v>#REF!</v>
      </c>
      <c r="F18" s="19" t="e">
        <f t="shared" si="13"/>
        <v>#REF!</v>
      </c>
      <c r="G18" s="19" t="e">
        <f t="shared" si="14"/>
        <v>#REF!</v>
      </c>
      <c r="H18" s="19" t="e">
        <f t="shared" si="15"/>
        <v>#REF!</v>
      </c>
      <c r="I18" s="19" t="e">
        <f t="shared" si="16"/>
        <v>#REF!</v>
      </c>
      <c r="J18" s="19" t="e">
        <f t="shared" si="17"/>
        <v>#REF!</v>
      </c>
      <c r="K18" s="19" t="e">
        <f t="shared" si="18"/>
        <v>#REF!</v>
      </c>
      <c r="L18" s="5"/>
      <c r="M18" s="5"/>
      <c r="N18" s="5"/>
      <c r="O18" s="5"/>
      <c r="P18" s="12" t="e">
        <f>#REF!</f>
        <v>#REF!</v>
      </c>
      <c r="Q18" s="12" t="e">
        <f>#REF!</f>
        <v>#REF!</v>
      </c>
      <c r="R18" s="12" t="e">
        <f>#REF!</f>
        <v>#REF!</v>
      </c>
      <c r="S18" s="12" t="e">
        <f>#REF!</f>
        <v>#REF!</v>
      </c>
      <c r="T18" s="12" t="e">
        <f>#REF!</f>
        <v>#REF!</v>
      </c>
      <c r="U18" s="12" t="e">
        <f>#REF!</f>
        <v>#REF!</v>
      </c>
      <c r="V18" s="12" t="e">
        <f>#REF!</f>
        <v>#REF!</v>
      </c>
      <c r="W18" s="12" t="e">
        <f>#REF!</f>
        <v>#REF!</v>
      </c>
      <c r="X18" s="12" t="e">
        <f>#REF!</f>
        <v>#REF!</v>
      </c>
      <c r="Y18" s="12" t="e">
        <f>#REF!</f>
        <v>#REF!</v>
      </c>
      <c r="Z18" s="6" t="e">
        <f t="shared" si="19"/>
        <v>#REF!</v>
      </c>
      <c r="AA18" s="15"/>
      <c r="AB18" s="16"/>
      <c r="AC18" s="16"/>
      <c r="AD18" s="16"/>
      <c r="AE18" s="16"/>
      <c r="AF18" s="16"/>
      <c r="AG18" s="16"/>
      <c r="AH18" s="16"/>
      <c r="AI18" s="16"/>
      <c r="AJ18" s="16"/>
      <c r="AK18" s="6">
        <v>0</v>
      </c>
      <c r="AL18" s="15" t="e">
        <f>#REF!</f>
        <v>#REF!</v>
      </c>
      <c r="AM18" s="16">
        <f t="shared" si="0"/>
        <v>0</v>
      </c>
      <c r="AN18" s="16">
        <f t="shared" si="20"/>
        <v>0</v>
      </c>
      <c r="AO18" s="16">
        <f t="shared" si="21"/>
        <v>0</v>
      </c>
      <c r="AP18" s="16">
        <f t="shared" si="22"/>
        <v>0</v>
      </c>
      <c r="AQ18" s="16">
        <f t="shared" si="23"/>
        <v>0</v>
      </c>
      <c r="AR18" s="16">
        <f t="shared" si="24"/>
        <v>0</v>
      </c>
      <c r="AS18" s="16">
        <f t="shared" si="25"/>
        <v>0</v>
      </c>
      <c r="AT18" s="16">
        <f t="shared" si="26"/>
        <v>0</v>
      </c>
      <c r="AU18" s="16">
        <f t="shared" si="27"/>
        <v>0</v>
      </c>
      <c r="AV18" s="6"/>
      <c r="AW18" s="15">
        <v>13</v>
      </c>
      <c r="AX18" s="16">
        <f t="shared" si="28"/>
        <v>0</v>
      </c>
      <c r="AY18" s="20">
        <f t="shared" si="49"/>
        <v>0</v>
      </c>
      <c r="AZ18" s="20">
        <f t="shared" si="29"/>
        <v>0</v>
      </c>
      <c r="BA18" s="16">
        <f t="shared" si="30"/>
        <v>0</v>
      </c>
      <c r="BB18" s="20">
        <f t="shared" si="31"/>
        <v>0</v>
      </c>
      <c r="BC18" s="20">
        <f t="shared" si="32"/>
        <v>0</v>
      </c>
      <c r="BD18" s="20">
        <f t="shared" si="33"/>
        <v>0</v>
      </c>
      <c r="BE18" s="16">
        <f t="shared" si="34"/>
        <v>0</v>
      </c>
      <c r="BF18" s="16">
        <f t="shared" si="35"/>
        <v>0</v>
      </c>
      <c r="BG18" s="6"/>
      <c r="BH18" s="6"/>
      <c r="BI18" s="15">
        <v>13</v>
      </c>
      <c r="BJ18" s="16">
        <f t="shared" si="36"/>
        <v>0</v>
      </c>
      <c r="BK18" s="25">
        <f t="shared" si="37"/>
        <v>0</v>
      </c>
      <c r="BL18" s="20">
        <f t="shared" si="38"/>
        <v>0</v>
      </c>
      <c r="BM18" s="16">
        <f t="shared" si="39"/>
        <v>0</v>
      </c>
      <c r="BN18" s="20">
        <f t="shared" si="40"/>
        <v>0</v>
      </c>
      <c r="BO18" s="20">
        <f t="shared" si="41"/>
        <v>0</v>
      </c>
      <c r="BP18" s="20">
        <f t="shared" si="42"/>
        <v>0</v>
      </c>
      <c r="BQ18" s="16">
        <f t="shared" si="43"/>
        <v>0</v>
      </c>
      <c r="BR18" s="16">
        <f t="shared" si="44"/>
        <v>0</v>
      </c>
      <c r="BS18" s="6"/>
      <c r="BT18" s="6"/>
      <c r="BU18" s="6"/>
      <c r="BV18" s="6"/>
      <c r="BW18" s="6"/>
      <c r="BX18" s="5"/>
      <c r="BY18" s="12" t="e">
        <f t="shared" si="45"/>
        <v>#REF!</v>
      </c>
      <c r="BZ18" s="12" t="e">
        <f t="shared" si="1"/>
        <v>#REF!</v>
      </c>
      <c r="CA18" s="12" t="e">
        <f t="shared" si="46"/>
        <v>#REF!</v>
      </c>
      <c r="CB18" s="12" t="e">
        <f t="shared" si="2"/>
        <v>#REF!</v>
      </c>
      <c r="CC18" s="12" t="e">
        <f t="shared" si="3"/>
        <v>#REF!</v>
      </c>
      <c r="CD18" s="12" t="e">
        <f t="shared" si="4"/>
        <v>#REF!</v>
      </c>
      <c r="CE18" s="12" t="e">
        <f t="shared" si="5"/>
        <v>#REF!</v>
      </c>
      <c r="CF18" s="12" t="e">
        <f t="shared" si="6"/>
        <v>#REF!</v>
      </c>
      <c r="CG18" s="12" t="e">
        <f t="shared" si="7"/>
        <v>#REF!</v>
      </c>
      <c r="CH18" s="12" t="e">
        <f t="shared" si="8"/>
        <v>#REF!</v>
      </c>
      <c r="CI18" s="6"/>
      <c r="CJ18" s="20" t="e">
        <f t="shared" si="47"/>
        <v>#REF!</v>
      </c>
      <c r="CK18" s="22">
        <v>13</v>
      </c>
      <c r="CL18" s="6" t="e">
        <f t="shared" si="9"/>
        <v>#REF!</v>
      </c>
      <c r="CM18" s="5"/>
      <c r="CN18" s="22">
        <v>13</v>
      </c>
      <c r="CO18" s="6" t="e">
        <f t="shared" si="48"/>
        <v>#REF!</v>
      </c>
    </row>
    <row r="19" spans="2:93" x14ac:dyDescent="0.25">
      <c r="B19" s="12" t="s">
        <v>43</v>
      </c>
      <c r="C19" s="12" t="e">
        <f t="shared" si="10"/>
        <v>#REF!</v>
      </c>
      <c r="D19" s="12" t="e">
        <f t="shared" si="11"/>
        <v>#REF!</v>
      </c>
      <c r="E19" s="12" t="e">
        <f t="shared" si="12"/>
        <v>#REF!</v>
      </c>
      <c r="F19" s="12" t="e">
        <f t="shared" si="13"/>
        <v>#REF!</v>
      </c>
      <c r="G19" s="12" t="e">
        <f t="shared" si="14"/>
        <v>#REF!</v>
      </c>
      <c r="H19" s="12" t="e">
        <f t="shared" si="15"/>
        <v>#REF!</v>
      </c>
      <c r="I19" s="12" t="e">
        <f t="shared" si="16"/>
        <v>#REF!</v>
      </c>
      <c r="J19" s="12" t="e">
        <f t="shared" si="17"/>
        <v>#REF!</v>
      </c>
      <c r="K19" s="12" t="e">
        <f t="shared" si="18"/>
        <v>#REF!</v>
      </c>
      <c r="L19" s="5"/>
      <c r="M19" s="5"/>
      <c r="N19" s="5"/>
      <c r="O19" s="5"/>
      <c r="P19" s="12" t="e">
        <f>#REF!</f>
        <v>#REF!</v>
      </c>
      <c r="Q19" s="12" t="e">
        <f>#REF!</f>
        <v>#REF!</v>
      </c>
      <c r="R19" s="12" t="e">
        <f>#REF!</f>
        <v>#REF!</v>
      </c>
      <c r="S19" s="12" t="e">
        <f>#REF!</f>
        <v>#REF!</v>
      </c>
      <c r="T19" s="12" t="e">
        <f>#REF!</f>
        <v>#REF!</v>
      </c>
      <c r="U19" s="12" t="e">
        <f>#REF!</f>
        <v>#REF!</v>
      </c>
      <c r="V19" s="12" t="e">
        <f>#REF!</f>
        <v>#REF!</v>
      </c>
      <c r="W19" s="12" t="e">
        <f>#REF!</f>
        <v>#REF!</v>
      </c>
      <c r="X19" s="12" t="e">
        <f>#REF!</f>
        <v>#REF!</v>
      </c>
      <c r="Y19" s="12" t="e">
        <f>#REF!</f>
        <v>#REF!</v>
      </c>
      <c r="Z19" s="6" t="e">
        <f t="shared" si="19"/>
        <v>#REF!</v>
      </c>
      <c r="AA19" s="15"/>
      <c r="AB19" s="16"/>
      <c r="AC19" s="16"/>
      <c r="AD19" s="16"/>
      <c r="AE19" s="16"/>
      <c r="AF19" s="16"/>
      <c r="AG19" s="16"/>
      <c r="AH19" s="16"/>
      <c r="AI19" s="16"/>
      <c r="AJ19" s="16"/>
      <c r="AK19" s="6">
        <v>0</v>
      </c>
      <c r="AL19" s="15" t="e">
        <f>#REF!</f>
        <v>#REF!</v>
      </c>
      <c r="AM19" s="16">
        <f t="shared" si="0"/>
        <v>0</v>
      </c>
      <c r="AN19" s="16">
        <f t="shared" si="20"/>
        <v>0</v>
      </c>
      <c r="AO19" s="16">
        <f t="shared" si="21"/>
        <v>0</v>
      </c>
      <c r="AP19" s="16">
        <f t="shared" si="22"/>
        <v>0</v>
      </c>
      <c r="AQ19" s="16">
        <f t="shared" si="23"/>
        <v>0</v>
      </c>
      <c r="AR19" s="16">
        <f t="shared" si="24"/>
        <v>0</v>
      </c>
      <c r="AS19" s="16">
        <f t="shared" si="25"/>
        <v>0</v>
      </c>
      <c r="AT19" s="16">
        <f t="shared" si="26"/>
        <v>0</v>
      </c>
      <c r="AU19" s="16">
        <f t="shared" si="27"/>
        <v>0</v>
      </c>
      <c r="AV19" s="6"/>
      <c r="AW19" s="15">
        <v>14</v>
      </c>
      <c r="AX19" s="16">
        <f t="shared" si="28"/>
        <v>0</v>
      </c>
      <c r="AY19" s="20">
        <f t="shared" si="49"/>
        <v>0</v>
      </c>
      <c r="AZ19" s="20">
        <f t="shared" si="29"/>
        <v>0</v>
      </c>
      <c r="BA19" s="16">
        <f t="shared" si="30"/>
        <v>0</v>
      </c>
      <c r="BB19" s="20">
        <f t="shared" si="31"/>
        <v>0</v>
      </c>
      <c r="BC19" s="20">
        <f t="shared" si="32"/>
        <v>0</v>
      </c>
      <c r="BD19" s="20">
        <f t="shared" si="33"/>
        <v>0</v>
      </c>
      <c r="BE19" s="16">
        <f t="shared" si="34"/>
        <v>0</v>
      </c>
      <c r="BF19" s="16">
        <f t="shared" si="35"/>
        <v>0</v>
      </c>
      <c r="BG19" s="6"/>
      <c r="BH19" s="6"/>
      <c r="BI19" s="15">
        <v>14</v>
      </c>
      <c r="BJ19" s="16">
        <f t="shared" si="36"/>
        <v>0</v>
      </c>
      <c r="BK19" s="25">
        <f t="shared" si="37"/>
        <v>0</v>
      </c>
      <c r="BL19" s="20">
        <f t="shared" si="38"/>
        <v>0</v>
      </c>
      <c r="BM19" s="16">
        <f t="shared" si="39"/>
        <v>0</v>
      </c>
      <c r="BN19" s="20">
        <f t="shared" si="40"/>
        <v>0</v>
      </c>
      <c r="BO19" s="20">
        <f t="shared" si="41"/>
        <v>0</v>
      </c>
      <c r="BP19" s="20">
        <f t="shared" si="42"/>
        <v>0</v>
      </c>
      <c r="BQ19" s="16">
        <f t="shared" si="43"/>
        <v>0</v>
      </c>
      <c r="BR19" s="16">
        <f t="shared" si="44"/>
        <v>0</v>
      </c>
      <c r="BS19" s="6"/>
      <c r="BT19" s="6"/>
      <c r="BU19" s="6"/>
      <c r="BV19" s="6"/>
      <c r="BW19" s="6"/>
      <c r="BX19" s="5"/>
      <c r="BY19" s="12" t="e">
        <f t="shared" si="45"/>
        <v>#REF!</v>
      </c>
      <c r="BZ19" s="12" t="e">
        <f t="shared" si="1"/>
        <v>#REF!</v>
      </c>
      <c r="CA19" s="12" t="e">
        <f t="shared" si="46"/>
        <v>#REF!</v>
      </c>
      <c r="CB19" s="12" t="e">
        <f t="shared" si="2"/>
        <v>#REF!</v>
      </c>
      <c r="CC19" s="12" t="e">
        <f t="shared" si="3"/>
        <v>#REF!</v>
      </c>
      <c r="CD19" s="12" t="e">
        <f t="shared" si="4"/>
        <v>#REF!</v>
      </c>
      <c r="CE19" s="12" t="e">
        <f t="shared" si="5"/>
        <v>#REF!</v>
      </c>
      <c r="CF19" s="12" t="e">
        <f t="shared" si="6"/>
        <v>#REF!</v>
      </c>
      <c r="CG19" s="12" t="e">
        <f t="shared" si="7"/>
        <v>#REF!</v>
      </c>
      <c r="CH19" s="12" t="e">
        <f t="shared" si="8"/>
        <v>#REF!</v>
      </c>
      <c r="CI19" s="6"/>
      <c r="CJ19" s="20" t="e">
        <f t="shared" si="47"/>
        <v>#REF!</v>
      </c>
      <c r="CK19" s="22">
        <v>14</v>
      </c>
      <c r="CL19" s="6" t="e">
        <f t="shared" si="9"/>
        <v>#REF!</v>
      </c>
      <c r="CM19" s="5"/>
      <c r="CN19" s="22">
        <v>14</v>
      </c>
      <c r="CO19" s="6" t="e">
        <f t="shared" si="48"/>
        <v>#REF!</v>
      </c>
    </row>
    <row r="20" spans="2:93" x14ac:dyDescent="0.25">
      <c r="B20" s="19" t="s">
        <v>44</v>
      </c>
      <c r="C20" s="19" t="e">
        <f t="shared" si="10"/>
        <v>#REF!</v>
      </c>
      <c r="D20" s="19" t="e">
        <f t="shared" si="11"/>
        <v>#REF!</v>
      </c>
      <c r="E20" s="19" t="e">
        <f t="shared" si="12"/>
        <v>#REF!</v>
      </c>
      <c r="F20" s="19" t="e">
        <f t="shared" si="13"/>
        <v>#REF!</v>
      </c>
      <c r="G20" s="19" t="e">
        <f t="shared" si="14"/>
        <v>#REF!</v>
      </c>
      <c r="H20" s="19" t="e">
        <f t="shared" si="15"/>
        <v>#REF!</v>
      </c>
      <c r="I20" s="19" t="e">
        <f t="shared" si="16"/>
        <v>#REF!</v>
      </c>
      <c r="J20" s="19" t="e">
        <f t="shared" si="17"/>
        <v>#REF!</v>
      </c>
      <c r="K20" s="19" t="e">
        <f t="shared" si="18"/>
        <v>#REF!</v>
      </c>
      <c r="L20" s="5"/>
      <c r="M20" s="5"/>
      <c r="N20" s="5"/>
      <c r="O20" s="5"/>
      <c r="P20" s="12" t="e">
        <f>#REF!</f>
        <v>#REF!</v>
      </c>
      <c r="Q20" s="12" t="e">
        <f>#REF!</f>
        <v>#REF!</v>
      </c>
      <c r="R20" s="12" t="e">
        <f>#REF!</f>
        <v>#REF!</v>
      </c>
      <c r="S20" s="12" t="e">
        <f>#REF!</f>
        <v>#REF!</v>
      </c>
      <c r="T20" s="12" t="e">
        <f>#REF!</f>
        <v>#REF!</v>
      </c>
      <c r="U20" s="12" t="e">
        <f>#REF!</f>
        <v>#REF!</v>
      </c>
      <c r="V20" s="12" t="e">
        <f>#REF!</f>
        <v>#REF!</v>
      </c>
      <c r="W20" s="12" t="e">
        <f>#REF!</f>
        <v>#REF!</v>
      </c>
      <c r="X20" s="12" t="e">
        <f>#REF!</f>
        <v>#REF!</v>
      </c>
      <c r="Y20" s="12" t="e">
        <f>#REF!</f>
        <v>#REF!</v>
      </c>
      <c r="Z20" s="6" t="e">
        <f t="shared" si="19"/>
        <v>#REF!</v>
      </c>
      <c r="AA20" s="15"/>
      <c r="AB20" s="16"/>
      <c r="AC20" s="16"/>
      <c r="AD20" s="16"/>
      <c r="AE20" s="16"/>
      <c r="AF20" s="16"/>
      <c r="AG20" s="16"/>
      <c r="AH20" s="16"/>
      <c r="AI20" s="16"/>
      <c r="AJ20" s="16"/>
      <c r="AK20" s="6">
        <v>0</v>
      </c>
      <c r="AL20" s="15" t="e">
        <f>#REF!</f>
        <v>#REF!</v>
      </c>
      <c r="AM20" s="16">
        <f t="shared" si="0"/>
        <v>0</v>
      </c>
      <c r="AN20" s="16">
        <f t="shared" si="20"/>
        <v>0</v>
      </c>
      <c r="AO20" s="16">
        <f t="shared" si="21"/>
        <v>0</v>
      </c>
      <c r="AP20" s="16">
        <f t="shared" si="22"/>
        <v>0</v>
      </c>
      <c r="AQ20" s="16">
        <f t="shared" si="23"/>
        <v>0</v>
      </c>
      <c r="AR20" s="16">
        <f t="shared" si="24"/>
        <v>0</v>
      </c>
      <c r="AS20" s="16">
        <f t="shared" si="25"/>
        <v>0</v>
      </c>
      <c r="AT20" s="16">
        <f t="shared" si="26"/>
        <v>0</v>
      </c>
      <c r="AU20" s="16">
        <f t="shared" si="27"/>
        <v>0</v>
      </c>
      <c r="AV20" s="6"/>
      <c r="AW20" s="15">
        <v>15</v>
      </c>
      <c r="AX20" s="16">
        <f t="shared" si="28"/>
        <v>0</v>
      </c>
      <c r="AY20" s="20">
        <f t="shared" si="49"/>
        <v>0</v>
      </c>
      <c r="AZ20" s="20">
        <f t="shared" si="29"/>
        <v>0</v>
      </c>
      <c r="BA20" s="16">
        <f t="shared" si="30"/>
        <v>0</v>
      </c>
      <c r="BB20" s="20">
        <f t="shared" si="31"/>
        <v>0</v>
      </c>
      <c r="BC20" s="20">
        <f t="shared" si="32"/>
        <v>0</v>
      </c>
      <c r="BD20" s="20">
        <f t="shared" si="33"/>
        <v>0</v>
      </c>
      <c r="BE20" s="16">
        <f t="shared" si="34"/>
        <v>0</v>
      </c>
      <c r="BF20" s="16">
        <f t="shared" si="35"/>
        <v>0</v>
      </c>
      <c r="BG20" s="6"/>
      <c r="BH20" s="6"/>
      <c r="BI20" s="15">
        <v>15</v>
      </c>
      <c r="BJ20" s="16">
        <f t="shared" si="36"/>
        <v>0</v>
      </c>
      <c r="BK20" s="25">
        <f t="shared" si="37"/>
        <v>0</v>
      </c>
      <c r="BL20" s="20">
        <f t="shared" si="38"/>
        <v>0</v>
      </c>
      <c r="BM20" s="16">
        <f t="shared" si="39"/>
        <v>0</v>
      </c>
      <c r="BN20" s="20">
        <f t="shared" si="40"/>
        <v>0</v>
      </c>
      <c r="BO20" s="20">
        <f t="shared" si="41"/>
        <v>0</v>
      </c>
      <c r="BP20" s="20">
        <f t="shared" si="42"/>
        <v>0</v>
      </c>
      <c r="BQ20" s="16">
        <f t="shared" si="43"/>
        <v>0</v>
      </c>
      <c r="BR20" s="16">
        <f t="shared" si="44"/>
        <v>0</v>
      </c>
      <c r="BS20" s="6"/>
      <c r="BT20" s="6"/>
      <c r="BU20" s="6"/>
      <c r="BV20" s="6"/>
      <c r="BW20" s="6"/>
      <c r="BX20" s="5"/>
      <c r="BY20" s="12" t="e">
        <f t="shared" si="45"/>
        <v>#REF!</v>
      </c>
      <c r="BZ20" s="12" t="e">
        <f t="shared" si="1"/>
        <v>#REF!</v>
      </c>
      <c r="CA20" s="12" t="e">
        <f t="shared" si="46"/>
        <v>#REF!</v>
      </c>
      <c r="CB20" s="12" t="e">
        <f t="shared" si="2"/>
        <v>#REF!</v>
      </c>
      <c r="CC20" s="12" t="e">
        <f t="shared" si="3"/>
        <v>#REF!</v>
      </c>
      <c r="CD20" s="12" t="e">
        <f t="shared" si="4"/>
        <v>#REF!</v>
      </c>
      <c r="CE20" s="12" t="e">
        <f t="shared" si="5"/>
        <v>#REF!</v>
      </c>
      <c r="CF20" s="12" t="e">
        <f t="shared" si="6"/>
        <v>#REF!</v>
      </c>
      <c r="CG20" s="12" t="e">
        <f t="shared" si="7"/>
        <v>#REF!</v>
      </c>
      <c r="CH20" s="12" t="e">
        <f t="shared" si="8"/>
        <v>#REF!</v>
      </c>
      <c r="CI20" s="6"/>
      <c r="CJ20" s="20" t="e">
        <f t="shared" si="47"/>
        <v>#REF!</v>
      </c>
      <c r="CK20" s="22">
        <v>15</v>
      </c>
      <c r="CL20" s="6" t="e">
        <f t="shared" si="9"/>
        <v>#REF!</v>
      </c>
      <c r="CM20" s="5"/>
      <c r="CN20" s="22">
        <v>15</v>
      </c>
      <c r="CO20" s="6" t="e">
        <f t="shared" si="48"/>
        <v>#REF!</v>
      </c>
    </row>
    <row r="21" spans="2:93" x14ac:dyDescent="0.25">
      <c r="B21" s="12" t="s">
        <v>45</v>
      </c>
      <c r="C21" s="12" t="e">
        <f t="shared" si="10"/>
        <v>#REF!</v>
      </c>
      <c r="D21" s="12" t="e">
        <f t="shared" si="11"/>
        <v>#REF!</v>
      </c>
      <c r="E21" s="12" t="e">
        <f t="shared" si="12"/>
        <v>#REF!</v>
      </c>
      <c r="F21" s="12" t="e">
        <f t="shared" si="13"/>
        <v>#REF!</v>
      </c>
      <c r="G21" s="12" t="e">
        <f t="shared" si="14"/>
        <v>#REF!</v>
      </c>
      <c r="H21" s="12" t="e">
        <f t="shared" si="15"/>
        <v>#REF!</v>
      </c>
      <c r="I21" s="12" t="e">
        <f t="shared" si="16"/>
        <v>#REF!</v>
      </c>
      <c r="J21" s="12" t="e">
        <f t="shared" si="17"/>
        <v>#REF!</v>
      </c>
      <c r="K21" s="12" t="e">
        <f t="shared" si="18"/>
        <v>#REF!</v>
      </c>
      <c r="L21" s="5"/>
      <c r="M21" s="5"/>
      <c r="N21" s="5"/>
      <c r="O21" s="5"/>
      <c r="P21" s="12" t="e">
        <f>#REF!</f>
        <v>#REF!</v>
      </c>
      <c r="Q21" s="12" t="e">
        <f>#REF!</f>
        <v>#REF!</v>
      </c>
      <c r="R21" s="12" t="e">
        <f>#REF!</f>
        <v>#REF!</v>
      </c>
      <c r="S21" s="12" t="e">
        <f>#REF!</f>
        <v>#REF!</v>
      </c>
      <c r="T21" s="12" t="e">
        <f>#REF!</f>
        <v>#REF!</v>
      </c>
      <c r="U21" s="12" t="e">
        <f>#REF!</f>
        <v>#REF!</v>
      </c>
      <c r="V21" s="12" t="e">
        <f>#REF!</f>
        <v>#REF!</v>
      </c>
      <c r="W21" s="12" t="e">
        <f>#REF!</f>
        <v>#REF!</v>
      </c>
      <c r="X21" s="12" t="e">
        <f>#REF!</f>
        <v>#REF!</v>
      </c>
      <c r="Y21" s="12" t="e">
        <f>#REF!</f>
        <v>#REF!</v>
      </c>
      <c r="Z21" s="6" t="e">
        <f t="shared" si="19"/>
        <v>#REF!</v>
      </c>
      <c r="AA21" s="15"/>
      <c r="AB21" s="16"/>
      <c r="AC21" s="16"/>
      <c r="AD21" s="16"/>
      <c r="AE21" s="16"/>
      <c r="AF21" s="16"/>
      <c r="AG21" s="16"/>
      <c r="AH21" s="16"/>
      <c r="AI21" s="16"/>
      <c r="AJ21" s="16"/>
      <c r="AK21" s="6">
        <v>0</v>
      </c>
      <c r="AL21" s="15" t="e">
        <f>#REF!</f>
        <v>#REF!</v>
      </c>
      <c r="AM21" s="16">
        <f t="shared" si="0"/>
        <v>0</v>
      </c>
      <c r="AN21" s="16">
        <f t="shared" si="20"/>
        <v>0</v>
      </c>
      <c r="AO21" s="16">
        <f t="shared" si="21"/>
        <v>0</v>
      </c>
      <c r="AP21" s="16">
        <f t="shared" si="22"/>
        <v>0</v>
      </c>
      <c r="AQ21" s="16">
        <f t="shared" si="23"/>
        <v>0</v>
      </c>
      <c r="AR21" s="16">
        <f t="shared" si="24"/>
        <v>0</v>
      </c>
      <c r="AS21" s="16">
        <f t="shared" si="25"/>
        <v>0</v>
      </c>
      <c r="AT21" s="16">
        <f t="shared" si="26"/>
        <v>0</v>
      </c>
      <c r="AU21" s="16">
        <f t="shared" si="27"/>
        <v>0</v>
      </c>
      <c r="AV21" s="6"/>
      <c r="AW21" s="15">
        <v>16</v>
      </c>
      <c r="AX21" s="16">
        <f t="shared" si="28"/>
        <v>0</v>
      </c>
      <c r="AY21" s="20">
        <f t="shared" si="49"/>
        <v>0</v>
      </c>
      <c r="AZ21" s="20">
        <f t="shared" si="29"/>
        <v>0</v>
      </c>
      <c r="BA21" s="16">
        <f t="shared" si="30"/>
        <v>0</v>
      </c>
      <c r="BB21" s="20">
        <f t="shared" si="31"/>
        <v>0</v>
      </c>
      <c r="BC21" s="20">
        <f t="shared" si="32"/>
        <v>0</v>
      </c>
      <c r="BD21" s="20">
        <f t="shared" si="33"/>
        <v>0</v>
      </c>
      <c r="BE21" s="16">
        <f t="shared" si="34"/>
        <v>0</v>
      </c>
      <c r="BF21" s="16">
        <f t="shared" si="35"/>
        <v>0</v>
      </c>
      <c r="BG21" s="6"/>
      <c r="BH21" s="6"/>
      <c r="BI21" s="15">
        <v>16</v>
      </c>
      <c r="BJ21" s="16">
        <f t="shared" si="36"/>
        <v>0</v>
      </c>
      <c r="BK21" s="25">
        <f t="shared" si="37"/>
        <v>0</v>
      </c>
      <c r="BL21" s="20">
        <f t="shared" si="38"/>
        <v>0</v>
      </c>
      <c r="BM21" s="16">
        <f t="shared" si="39"/>
        <v>0</v>
      </c>
      <c r="BN21" s="20">
        <f t="shared" si="40"/>
        <v>0</v>
      </c>
      <c r="BO21" s="20">
        <f t="shared" si="41"/>
        <v>0</v>
      </c>
      <c r="BP21" s="20">
        <f t="shared" si="42"/>
        <v>0</v>
      </c>
      <c r="BQ21" s="16">
        <f t="shared" si="43"/>
        <v>0</v>
      </c>
      <c r="BR21" s="16">
        <f t="shared" si="44"/>
        <v>0</v>
      </c>
      <c r="BS21" s="6"/>
      <c r="BT21" s="6"/>
      <c r="BU21" s="6"/>
      <c r="BV21" s="6"/>
      <c r="BW21" s="6"/>
      <c r="BX21" s="5"/>
      <c r="BY21" s="12" t="e">
        <f t="shared" si="45"/>
        <v>#REF!</v>
      </c>
      <c r="BZ21" s="12" t="e">
        <f t="shared" si="1"/>
        <v>#REF!</v>
      </c>
      <c r="CA21" s="12" t="e">
        <f t="shared" si="46"/>
        <v>#REF!</v>
      </c>
      <c r="CB21" s="12" t="e">
        <f t="shared" si="2"/>
        <v>#REF!</v>
      </c>
      <c r="CC21" s="12" t="e">
        <f t="shared" si="3"/>
        <v>#REF!</v>
      </c>
      <c r="CD21" s="12" t="e">
        <f t="shared" si="4"/>
        <v>#REF!</v>
      </c>
      <c r="CE21" s="12" t="e">
        <f t="shared" si="5"/>
        <v>#REF!</v>
      </c>
      <c r="CF21" s="12" t="e">
        <f t="shared" si="6"/>
        <v>#REF!</v>
      </c>
      <c r="CG21" s="12" t="e">
        <f t="shared" si="7"/>
        <v>#REF!</v>
      </c>
      <c r="CH21" s="12" t="e">
        <f t="shared" si="8"/>
        <v>#REF!</v>
      </c>
      <c r="CI21" s="6"/>
      <c r="CJ21" s="20" t="e">
        <f t="shared" si="47"/>
        <v>#REF!</v>
      </c>
      <c r="CK21" s="22">
        <v>16</v>
      </c>
      <c r="CL21" s="6" t="e">
        <f t="shared" si="9"/>
        <v>#REF!</v>
      </c>
      <c r="CM21" s="5"/>
      <c r="CN21" s="22">
        <v>16</v>
      </c>
      <c r="CO21" s="6" t="e">
        <f t="shared" si="48"/>
        <v>#REF!</v>
      </c>
    </row>
    <row r="22" spans="2:93" x14ac:dyDescent="0.25">
      <c r="B22" s="19" t="s">
        <v>46</v>
      </c>
      <c r="C22" s="19" t="e">
        <f t="shared" si="10"/>
        <v>#REF!</v>
      </c>
      <c r="D22" s="19" t="e">
        <f t="shared" si="11"/>
        <v>#REF!</v>
      </c>
      <c r="E22" s="19" t="e">
        <f t="shared" si="12"/>
        <v>#REF!</v>
      </c>
      <c r="F22" s="19" t="e">
        <f t="shared" si="13"/>
        <v>#REF!</v>
      </c>
      <c r="G22" s="19" t="e">
        <f t="shared" si="14"/>
        <v>#REF!</v>
      </c>
      <c r="H22" s="19" t="e">
        <f t="shared" si="15"/>
        <v>#REF!</v>
      </c>
      <c r="I22" s="19" t="e">
        <f t="shared" si="16"/>
        <v>#REF!</v>
      </c>
      <c r="J22" s="19" t="e">
        <f t="shared" si="17"/>
        <v>#REF!</v>
      </c>
      <c r="K22" s="19" t="e">
        <f t="shared" si="18"/>
        <v>#REF!</v>
      </c>
      <c r="L22" s="5"/>
      <c r="M22" s="5"/>
      <c r="N22" s="5"/>
      <c r="O22" s="5"/>
      <c r="P22" s="12" t="e">
        <f>#REF!</f>
        <v>#REF!</v>
      </c>
      <c r="Q22" s="12" t="e">
        <f>#REF!</f>
        <v>#REF!</v>
      </c>
      <c r="R22" s="12" t="e">
        <f>#REF!</f>
        <v>#REF!</v>
      </c>
      <c r="S22" s="12" t="e">
        <f>#REF!</f>
        <v>#REF!</v>
      </c>
      <c r="T22" s="12" t="e">
        <f>#REF!</f>
        <v>#REF!</v>
      </c>
      <c r="U22" s="12" t="e">
        <f>#REF!</f>
        <v>#REF!</v>
      </c>
      <c r="V22" s="12" t="e">
        <f>#REF!</f>
        <v>#REF!</v>
      </c>
      <c r="W22" s="12" t="e">
        <f>#REF!</f>
        <v>#REF!</v>
      </c>
      <c r="X22" s="12" t="e">
        <f>#REF!</f>
        <v>#REF!</v>
      </c>
      <c r="Y22" s="12" t="e">
        <f>#REF!</f>
        <v>#REF!</v>
      </c>
      <c r="Z22" s="6" t="e">
        <f t="shared" si="19"/>
        <v>#REF!</v>
      </c>
      <c r="AA22" s="15"/>
      <c r="AB22" s="16"/>
      <c r="AC22" s="16"/>
      <c r="AD22" s="16"/>
      <c r="AE22" s="16"/>
      <c r="AF22" s="16"/>
      <c r="AG22" s="16"/>
      <c r="AH22" s="16"/>
      <c r="AI22" s="16"/>
      <c r="AJ22" s="16"/>
      <c r="AK22" s="6">
        <v>0</v>
      </c>
      <c r="AL22" s="15" t="e">
        <f>#REF!</f>
        <v>#REF!</v>
      </c>
      <c r="AM22" s="16">
        <f t="shared" si="0"/>
        <v>0</v>
      </c>
      <c r="AN22" s="16">
        <f t="shared" si="20"/>
        <v>0</v>
      </c>
      <c r="AO22" s="16">
        <f t="shared" si="21"/>
        <v>0</v>
      </c>
      <c r="AP22" s="16">
        <f t="shared" si="22"/>
        <v>0</v>
      </c>
      <c r="AQ22" s="16">
        <f t="shared" si="23"/>
        <v>0</v>
      </c>
      <c r="AR22" s="16">
        <f t="shared" si="24"/>
        <v>0</v>
      </c>
      <c r="AS22" s="16">
        <f t="shared" si="25"/>
        <v>0</v>
      </c>
      <c r="AT22" s="16">
        <f t="shared" si="26"/>
        <v>0</v>
      </c>
      <c r="AU22" s="16">
        <f t="shared" si="27"/>
        <v>0</v>
      </c>
      <c r="AV22" s="6"/>
      <c r="AW22" s="15">
        <v>17</v>
      </c>
      <c r="AX22" s="16">
        <f t="shared" si="28"/>
        <v>0</v>
      </c>
      <c r="AY22" s="20">
        <f t="shared" si="49"/>
        <v>0</v>
      </c>
      <c r="AZ22" s="20">
        <f t="shared" si="29"/>
        <v>0</v>
      </c>
      <c r="BA22" s="16">
        <f t="shared" si="30"/>
        <v>0</v>
      </c>
      <c r="BB22" s="20">
        <f t="shared" si="31"/>
        <v>0</v>
      </c>
      <c r="BC22" s="20">
        <f t="shared" si="32"/>
        <v>0</v>
      </c>
      <c r="BD22" s="20">
        <f t="shared" si="33"/>
        <v>0</v>
      </c>
      <c r="BE22" s="16">
        <f t="shared" si="34"/>
        <v>0</v>
      </c>
      <c r="BF22" s="16">
        <f t="shared" si="35"/>
        <v>0</v>
      </c>
      <c r="BG22" s="6"/>
      <c r="BH22" s="6"/>
      <c r="BI22" s="15">
        <v>17</v>
      </c>
      <c r="BJ22" s="16">
        <f t="shared" si="36"/>
        <v>0</v>
      </c>
      <c r="BK22" s="25">
        <f t="shared" si="37"/>
        <v>0</v>
      </c>
      <c r="BL22" s="20">
        <f t="shared" si="38"/>
        <v>0</v>
      </c>
      <c r="BM22" s="16">
        <f t="shared" si="39"/>
        <v>0</v>
      </c>
      <c r="BN22" s="20">
        <f t="shared" si="40"/>
        <v>0</v>
      </c>
      <c r="BO22" s="20">
        <f t="shared" si="41"/>
        <v>0</v>
      </c>
      <c r="BP22" s="20">
        <f t="shared" si="42"/>
        <v>0</v>
      </c>
      <c r="BQ22" s="16">
        <f t="shared" si="43"/>
        <v>0</v>
      </c>
      <c r="BR22" s="16">
        <f t="shared" si="44"/>
        <v>0</v>
      </c>
      <c r="BS22" s="6"/>
      <c r="BT22" s="6"/>
      <c r="BU22" s="6"/>
      <c r="BV22" s="6"/>
      <c r="BW22" s="6"/>
      <c r="BX22" s="5"/>
      <c r="BY22" s="12" t="e">
        <f t="shared" si="45"/>
        <v>#REF!</v>
      </c>
      <c r="BZ22" s="12" t="e">
        <f t="shared" si="1"/>
        <v>#REF!</v>
      </c>
      <c r="CA22" s="12" t="e">
        <f t="shared" si="46"/>
        <v>#REF!</v>
      </c>
      <c r="CB22" s="12" t="e">
        <f t="shared" si="2"/>
        <v>#REF!</v>
      </c>
      <c r="CC22" s="12" t="e">
        <f t="shared" si="3"/>
        <v>#REF!</v>
      </c>
      <c r="CD22" s="12" t="e">
        <f t="shared" si="4"/>
        <v>#REF!</v>
      </c>
      <c r="CE22" s="12" t="e">
        <f t="shared" si="5"/>
        <v>#REF!</v>
      </c>
      <c r="CF22" s="12" t="e">
        <f t="shared" si="6"/>
        <v>#REF!</v>
      </c>
      <c r="CG22" s="12" t="e">
        <f t="shared" si="7"/>
        <v>#REF!</v>
      </c>
      <c r="CH22" s="12" t="e">
        <f t="shared" si="8"/>
        <v>#REF!</v>
      </c>
      <c r="CI22" s="6"/>
      <c r="CJ22" s="20" t="e">
        <f t="shared" si="47"/>
        <v>#REF!</v>
      </c>
      <c r="CK22" s="22">
        <v>17</v>
      </c>
      <c r="CL22" s="6" t="e">
        <f t="shared" si="9"/>
        <v>#REF!</v>
      </c>
      <c r="CM22" s="5"/>
      <c r="CN22" s="22">
        <v>17</v>
      </c>
      <c r="CO22" s="6" t="e">
        <f t="shared" si="48"/>
        <v>#REF!</v>
      </c>
    </row>
    <row r="23" spans="2:93" x14ac:dyDescent="0.25">
      <c r="B23" s="12" t="s">
        <v>47</v>
      </c>
      <c r="C23" s="12" t="e">
        <f t="shared" si="10"/>
        <v>#REF!</v>
      </c>
      <c r="D23" s="12" t="e">
        <f t="shared" si="11"/>
        <v>#REF!</v>
      </c>
      <c r="E23" s="12" t="e">
        <f t="shared" si="12"/>
        <v>#REF!</v>
      </c>
      <c r="F23" s="12" t="e">
        <f t="shared" si="13"/>
        <v>#REF!</v>
      </c>
      <c r="G23" s="12" t="e">
        <f t="shared" si="14"/>
        <v>#REF!</v>
      </c>
      <c r="H23" s="12" t="e">
        <f t="shared" si="15"/>
        <v>#REF!</v>
      </c>
      <c r="I23" s="12" t="e">
        <f t="shared" si="16"/>
        <v>#REF!</v>
      </c>
      <c r="J23" s="12" t="e">
        <f t="shared" si="17"/>
        <v>#REF!</v>
      </c>
      <c r="K23" s="12" t="e">
        <f t="shared" si="18"/>
        <v>#REF!</v>
      </c>
      <c r="L23" s="5"/>
      <c r="M23" s="5"/>
      <c r="N23" s="5"/>
      <c r="O23" s="5"/>
      <c r="P23" s="12" t="e">
        <f>#REF!</f>
        <v>#REF!</v>
      </c>
      <c r="Q23" s="12" t="e">
        <f>#REF!</f>
        <v>#REF!</v>
      </c>
      <c r="R23" s="12" t="e">
        <f>#REF!</f>
        <v>#REF!</v>
      </c>
      <c r="S23" s="12" t="e">
        <f>#REF!</f>
        <v>#REF!</v>
      </c>
      <c r="T23" s="12" t="e">
        <f>#REF!</f>
        <v>#REF!</v>
      </c>
      <c r="U23" s="12" t="e">
        <f>#REF!</f>
        <v>#REF!</v>
      </c>
      <c r="V23" s="12" t="e">
        <f>#REF!</f>
        <v>#REF!</v>
      </c>
      <c r="W23" s="12" t="e">
        <f>#REF!</f>
        <v>#REF!</v>
      </c>
      <c r="X23" s="12" t="e">
        <f>#REF!</f>
        <v>#REF!</v>
      </c>
      <c r="Y23" s="12" t="e">
        <f>#REF!</f>
        <v>#REF!</v>
      </c>
      <c r="Z23" s="6" t="e">
        <f t="shared" si="19"/>
        <v>#REF!</v>
      </c>
      <c r="AA23" s="15"/>
      <c r="AB23" s="16"/>
      <c r="AC23" s="16"/>
      <c r="AD23" s="16"/>
      <c r="AE23" s="16"/>
      <c r="AF23" s="16"/>
      <c r="AG23" s="16"/>
      <c r="AH23" s="16"/>
      <c r="AI23" s="16"/>
      <c r="AJ23" s="16"/>
      <c r="AK23" s="6">
        <v>0</v>
      </c>
      <c r="AL23" s="15" t="e">
        <f>#REF!</f>
        <v>#REF!</v>
      </c>
      <c r="AM23" s="16">
        <f t="shared" si="0"/>
        <v>0</v>
      </c>
      <c r="AN23" s="16">
        <f t="shared" si="20"/>
        <v>0</v>
      </c>
      <c r="AO23" s="16">
        <f t="shared" si="21"/>
        <v>0</v>
      </c>
      <c r="AP23" s="16">
        <f t="shared" si="22"/>
        <v>0</v>
      </c>
      <c r="AQ23" s="16">
        <f t="shared" si="23"/>
        <v>0</v>
      </c>
      <c r="AR23" s="16">
        <f t="shared" si="24"/>
        <v>0</v>
      </c>
      <c r="AS23" s="16">
        <f t="shared" si="25"/>
        <v>0</v>
      </c>
      <c r="AT23" s="16">
        <f t="shared" si="26"/>
        <v>0</v>
      </c>
      <c r="AU23" s="16">
        <f t="shared" si="27"/>
        <v>0</v>
      </c>
      <c r="AV23" s="6"/>
      <c r="AW23" s="15">
        <v>18</v>
      </c>
      <c r="AX23" s="16">
        <f t="shared" si="28"/>
        <v>0</v>
      </c>
      <c r="AY23" s="20">
        <f t="shared" si="49"/>
        <v>0</v>
      </c>
      <c r="AZ23" s="20">
        <f t="shared" si="29"/>
        <v>0</v>
      </c>
      <c r="BA23" s="16">
        <f t="shared" si="30"/>
        <v>0</v>
      </c>
      <c r="BB23" s="20">
        <f t="shared" si="31"/>
        <v>0</v>
      </c>
      <c r="BC23" s="20">
        <f t="shared" si="32"/>
        <v>0</v>
      </c>
      <c r="BD23" s="20">
        <f t="shared" si="33"/>
        <v>0</v>
      </c>
      <c r="BE23" s="16">
        <f t="shared" si="34"/>
        <v>0</v>
      </c>
      <c r="BF23" s="16">
        <f t="shared" si="35"/>
        <v>0</v>
      </c>
      <c r="BG23" s="6"/>
      <c r="BH23" s="6"/>
      <c r="BI23" s="15">
        <v>18</v>
      </c>
      <c r="BJ23" s="16">
        <f t="shared" si="36"/>
        <v>0</v>
      </c>
      <c r="BK23" s="25">
        <f t="shared" si="37"/>
        <v>0</v>
      </c>
      <c r="BL23" s="20">
        <f t="shared" si="38"/>
        <v>0</v>
      </c>
      <c r="BM23" s="16">
        <f t="shared" si="39"/>
        <v>0</v>
      </c>
      <c r="BN23" s="20">
        <f t="shared" si="40"/>
        <v>0</v>
      </c>
      <c r="BO23" s="20">
        <f t="shared" si="41"/>
        <v>0</v>
      </c>
      <c r="BP23" s="20">
        <f t="shared" si="42"/>
        <v>0</v>
      </c>
      <c r="BQ23" s="16">
        <f t="shared" si="43"/>
        <v>0</v>
      </c>
      <c r="BR23" s="16">
        <f t="shared" si="44"/>
        <v>0</v>
      </c>
      <c r="BS23" s="6"/>
      <c r="BT23" s="6"/>
      <c r="BU23" s="6"/>
      <c r="BV23" s="6"/>
      <c r="BW23" s="6"/>
      <c r="BX23" s="5"/>
      <c r="BY23" s="12" t="e">
        <f t="shared" si="45"/>
        <v>#REF!</v>
      </c>
      <c r="BZ23" s="12" t="e">
        <f t="shared" si="1"/>
        <v>#REF!</v>
      </c>
      <c r="CA23" s="12" t="e">
        <f t="shared" si="46"/>
        <v>#REF!</v>
      </c>
      <c r="CB23" s="12" t="e">
        <f t="shared" si="2"/>
        <v>#REF!</v>
      </c>
      <c r="CC23" s="12" t="e">
        <f t="shared" si="3"/>
        <v>#REF!</v>
      </c>
      <c r="CD23" s="12" t="e">
        <f t="shared" si="4"/>
        <v>#REF!</v>
      </c>
      <c r="CE23" s="12" t="e">
        <f t="shared" si="5"/>
        <v>#REF!</v>
      </c>
      <c r="CF23" s="12" t="e">
        <f t="shared" si="6"/>
        <v>#REF!</v>
      </c>
      <c r="CG23" s="12" t="e">
        <f t="shared" si="7"/>
        <v>#REF!</v>
      </c>
      <c r="CH23" s="12" t="e">
        <f t="shared" si="8"/>
        <v>#REF!</v>
      </c>
      <c r="CI23" s="6"/>
      <c r="CJ23" s="20" t="e">
        <f t="shared" si="47"/>
        <v>#REF!</v>
      </c>
      <c r="CK23" s="22">
        <v>18</v>
      </c>
      <c r="CL23" s="6" t="e">
        <f t="shared" si="9"/>
        <v>#REF!</v>
      </c>
      <c r="CM23" s="5"/>
      <c r="CN23" s="22">
        <v>18</v>
      </c>
      <c r="CO23" s="6" t="e">
        <f t="shared" si="48"/>
        <v>#REF!</v>
      </c>
    </row>
    <row r="24" spans="2:93" ht="30.75" customHeight="1" x14ac:dyDescent="0.3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6"/>
      <c r="AL24" s="18" t="s">
        <v>34</v>
      </c>
      <c r="AM24" s="18"/>
      <c r="AN24" s="18"/>
      <c r="AO24" s="18"/>
      <c r="AP24" s="18"/>
      <c r="AQ24" s="18"/>
      <c r="AR24" s="18"/>
      <c r="AS24" s="18"/>
      <c r="AT24" s="18"/>
      <c r="AU24" s="18"/>
      <c r="AV24" s="5"/>
      <c r="AW24" s="18" t="s">
        <v>35</v>
      </c>
      <c r="AX24" s="18"/>
      <c r="AY24" s="18"/>
      <c r="AZ24" s="18"/>
      <c r="BA24" s="18"/>
      <c r="BB24" s="18"/>
      <c r="BC24" s="18"/>
      <c r="BD24" s="18"/>
      <c r="BE24" s="18"/>
      <c r="BF24" s="18"/>
      <c r="BG24" s="5"/>
      <c r="BH24" s="5"/>
      <c r="BI24" s="165" t="s">
        <v>48</v>
      </c>
      <c r="BJ24" s="165"/>
      <c r="BK24" s="165"/>
      <c r="BL24" s="165"/>
      <c r="BM24" s="165"/>
      <c r="BN24" s="165"/>
      <c r="BO24" s="165"/>
      <c r="BP24" s="165"/>
      <c r="BQ24" s="165"/>
      <c r="BR24" s="16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</row>
    <row r="25" spans="2:93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23"/>
      <c r="AA25" s="13"/>
      <c r="AB25" s="13"/>
      <c r="AC25" s="13"/>
      <c r="AD25" s="13"/>
      <c r="AE25" s="13"/>
      <c r="AF25" s="13"/>
      <c r="AG25" s="13"/>
      <c r="AH25" s="13"/>
      <c r="AI25" s="13"/>
      <c r="AJ25" s="14"/>
      <c r="AK25" s="5"/>
      <c r="AL25" s="13" t="s">
        <v>19</v>
      </c>
      <c r="AM25" s="13" t="s">
        <v>1</v>
      </c>
      <c r="AN25" s="13" t="s">
        <v>2</v>
      </c>
      <c r="AO25" s="13" t="s">
        <v>3</v>
      </c>
      <c r="AP25" s="13" t="s">
        <v>4</v>
      </c>
      <c r="AQ25" s="13" t="s">
        <v>5</v>
      </c>
      <c r="AR25" s="13" t="s">
        <v>6</v>
      </c>
      <c r="AS25" s="13" t="s">
        <v>7</v>
      </c>
      <c r="AT25" s="13" t="s">
        <v>8</v>
      </c>
      <c r="AU25" s="14" t="s">
        <v>9</v>
      </c>
      <c r="AV25" s="5"/>
      <c r="AW25" s="13" t="s">
        <v>19</v>
      </c>
      <c r="AX25" s="13" t="s">
        <v>1</v>
      </c>
      <c r="AY25" s="13" t="s">
        <v>2</v>
      </c>
      <c r="AZ25" s="13" t="s">
        <v>3</v>
      </c>
      <c r="BA25" s="13" t="s">
        <v>4</v>
      </c>
      <c r="BB25" s="13" t="s">
        <v>5</v>
      </c>
      <c r="BC25" s="13" t="s">
        <v>6</v>
      </c>
      <c r="BD25" s="13" t="s">
        <v>7</v>
      </c>
      <c r="BE25" s="13" t="s">
        <v>8</v>
      </c>
      <c r="BF25" s="14" t="s">
        <v>9</v>
      </c>
      <c r="BG25" s="5"/>
      <c r="BH25" s="5"/>
      <c r="BI25" s="13" t="s">
        <v>19</v>
      </c>
      <c r="BJ25" s="13" t="s">
        <v>1</v>
      </c>
      <c r="BK25" s="13" t="s">
        <v>2</v>
      </c>
      <c r="BL25" s="13" t="s">
        <v>3</v>
      </c>
      <c r="BM25" s="13" t="s">
        <v>4</v>
      </c>
      <c r="BN25" s="13" t="s">
        <v>5</v>
      </c>
      <c r="BO25" s="13" t="s">
        <v>6</v>
      </c>
      <c r="BP25" s="13" t="s">
        <v>7</v>
      </c>
      <c r="BQ25" s="13" t="s">
        <v>8</v>
      </c>
      <c r="BR25" s="14" t="s">
        <v>9</v>
      </c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</row>
    <row r="26" spans="2:93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23"/>
      <c r="AA26" s="7"/>
      <c r="AB26" s="8"/>
      <c r="AC26" s="8"/>
      <c r="AD26" s="8"/>
      <c r="AE26" s="8"/>
      <c r="AF26" s="8"/>
      <c r="AG26" s="8"/>
      <c r="AH26" s="8"/>
      <c r="AI26" s="8"/>
      <c r="AJ26" s="8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20" t="e">
        <f>#REF!</f>
        <v>#REF!</v>
      </c>
      <c r="AX26" s="20" t="e">
        <f>#REF!</f>
        <v>#REF!</v>
      </c>
      <c r="AY26" s="20" t="e">
        <f>#REF!</f>
        <v>#REF!</v>
      </c>
      <c r="AZ26" s="20" t="e">
        <f>#REF!</f>
        <v>#REF!</v>
      </c>
      <c r="BA26" s="20" t="e">
        <f>#REF!</f>
        <v>#REF!</v>
      </c>
      <c r="BB26" s="20" t="e">
        <f>#REF!</f>
        <v>#REF!</v>
      </c>
      <c r="BC26" s="20" t="e">
        <f>#REF!</f>
        <v>#REF!</v>
      </c>
      <c r="BD26" s="20" t="e">
        <f>#REF!</f>
        <v>#REF!</v>
      </c>
      <c r="BE26" s="20" t="e">
        <f>#REF!</f>
        <v>#REF!</v>
      </c>
      <c r="BF26" s="20" t="e">
        <f>#REF!</f>
        <v>#REF!</v>
      </c>
      <c r="BG26" s="5"/>
      <c r="BH26" s="5"/>
      <c r="BI26" s="20" t="e">
        <f>#REF!</f>
        <v>#REF!</v>
      </c>
      <c r="BJ26" s="20" t="e">
        <f>#REF!</f>
        <v>#REF!</v>
      </c>
      <c r="BK26" s="20" t="e">
        <f>#REF!</f>
        <v>#REF!</v>
      </c>
      <c r="BL26" s="20" t="e">
        <f>#REF!</f>
        <v>#REF!</v>
      </c>
      <c r="BM26" s="20" t="e">
        <f>#REF!</f>
        <v>#REF!</v>
      </c>
      <c r="BN26" s="20" t="e">
        <f>#REF!</f>
        <v>#REF!</v>
      </c>
      <c r="BO26" s="20" t="e">
        <f>#REF!</f>
        <v>#REF!</v>
      </c>
      <c r="BP26" s="20" t="e">
        <f>#REF!</f>
        <v>#REF!</v>
      </c>
      <c r="BQ26" s="20" t="e">
        <f>#REF!</f>
        <v>#REF!</v>
      </c>
      <c r="BR26" s="20" t="e">
        <f>#REF!</f>
        <v>#REF!</v>
      </c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</row>
    <row r="27" spans="2:93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6"/>
      <c r="AA27" s="15"/>
      <c r="AB27" s="16"/>
      <c r="AC27" s="16"/>
      <c r="AD27" s="16"/>
      <c r="AE27" s="16"/>
      <c r="AF27" s="16"/>
      <c r="AG27" s="16"/>
      <c r="AH27" s="16"/>
      <c r="AI27" s="16"/>
      <c r="AJ27" s="16"/>
      <c r="AK27" s="5"/>
      <c r="AL27" s="20" t="e">
        <f>#REF!</f>
        <v>#REF!</v>
      </c>
      <c r="AM27" s="20" t="e">
        <f>#REF!</f>
        <v>#REF!</v>
      </c>
      <c r="AN27" s="20" t="e">
        <f>#REF!</f>
        <v>#REF!</v>
      </c>
      <c r="AO27" s="20" t="e">
        <f>#REF!</f>
        <v>#REF!</v>
      </c>
      <c r="AP27" s="20" t="e">
        <f>#REF!</f>
        <v>#REF!</v>
      </c>
      <c r="AQ27" s="20" t="e">
        <f>#REF!</f>
        <v>#REF!</v>
      </c>
      <c r="AR27" s="20" t="e">
        <f>#REF!</f>
        <v>#REF!</v>
      </c>
      <c r="AS27" s="20" t="e">
        <f>#REF!</f>
        <v>#REF!</v>
      </c>
      <c r="AT27" s="20" t="e">
        <f>#REF!</f>
        <v>#REF!</v>
      </c>
      <c r="AU27" s="20" t="e">
        <f>#REF!</f>
        <v>#REF!</v>
      </c>
      <c r="AV27" s="5"/>
      <c r="AW27" s="20" t="e">
        <f>#REF!</f>
        <v>#REF!</v>
      </c>
      <c r="AX27" s="20" t="e">
        <f>#REF!</f>
        <v>#REF!</v>
      </c>
      <c r="AY27" s="20" t="e">
        <f>#REF!</f>
        <v>#REF!</v>
      </c>
      <c r="AZ27" s="20" t="e">
        <f>#REF!</f>
        <v>#REF!</v>
      </c>
      <c r="BA27" s="20" t="e">
        <f>#REF!</f>
        <v>#REF!</v>
      </c>
      <c r="BB27" s="20" t="e">
        <f>#REF!</f>
        <v>#REF!</v>
      </c>
      <c r="BC27" s="20" t="e">
        <f>#REF!</f>
        <v>#REF!</v>
      </c>
      <c r="BD27" s="20" t="e">
        <f>#REF!</f>
        <v>#REF!</v>
      </c>
      <c r="BE27" s="20" t="e">
        <f>#REF!</f>
        <v>#REF!</v>
      </c>
      <c r="BF27" s="20" t="e">
        <f>#REF!</f>
        <v>#REF!</v>
      </c>
      <c r="BG27" s="5"/>
      <c r="BH27" s="5"/>
      <c r="BI27" s="20" t="e">
        <f>#REF!</f>
        <v>#REF!</v>
      </c>
      <c r="BJ27" s="20" t="e">
        <f>#REF!</f>
        <v>#REF!</v>
      </c>
      <c r="BK27" s="20" t="e">
        <f>#REF!</f>
        <v>#REF!</v>
      </c>
      <c r="BL27" s="20" t="e">
        <f>#REF!</f>
        <v>#REF!</v>
      </c>
      <c r="BM27" s="20" t="e">
        <f>#REF!</f>
        <v>#REF!</v>
      </c>
      <c r="BN27" s="20" t="e">
        <f>#REF!</f>
        <v>#REF!</v>
      </c>
      <c r="BO27" s="20" t="e">
        <f>#REF!</f>
        <v>#REF!</v>
      </c>
      <c r="BP27" s="20" t="e">
        <f>#REF!</f>
        <v>#REF!</v>
      </c>
      <c r="BQ27" s="20" t="e">
        <f>#REF!</f>
        <v>#REF!</v>
      </c>
      <c r="BR27" s="20" t="e">
        <f>#REF!</f>
        <v>#REF!</v>
      </c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</row>
    <row r="28" spans="2:93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6"/>
      <c r="AA28" s="15"/>
      <c r="AB28" s="16"/>
      <c r="AC28" s="16"/>
      <c r="AD28" s="16"/>
      <c r="AE28" s="16"/>
      <c r="AF28" s="16"/>
      <c r="AG28" s="16"/>
      <c r="AH28" s="16"/>
      <c r="AI28" s="16"/>
      <c r="AJ28" s="16"/>
      <c r="AK28" s="5"/>
      <c r="AL28" s="20" t="e">
        <f>#REF!</f>
        <v>#REF!</v>
      </c>
      <c r="AM28" s="20" t="e">
        <f>#REF!</f>
        <v>#REF!</v>
      </c>
      <c r="AN28" s="20" t="e">
        <f>#REF!</f>
        <v>#REF!</v>
      </c>
      <c r="AO28" s="20" t="e">
        <f>#REF!</f>
        <v>#REF!</v>
      </c>
      <c r="AP28" s="20" t="e">
        <f>#REF!</f>
        <v>#REF!</v>
      </c>
      <c r="AQ28" s="20" t="e">
        <f>#REF!</f>
        <v>#REF!</v>
      </c>
      <c r="AR28" s="20" t="e">
        <f>#REF!</f>
        <v>#REF!</v>
      </c>
      <c r="AS28" s="20" t="e">
        <f>#REF!</f>
        <v>#REF!</v>
      </c>
      <c r="AT28" s="20" t="e">
        <f>#REF!</f>
        <v>#REF!</v>
      </c>
      <c r="AU28" s="20" t="e">
        <f>#REF!</f>
        <v>#REF!</v>
      </c>
      <c r="AV28" s="5"/>
      <c r="AW28" s="20" t="e">
        <f>#REF!</f>
        <v>#REF!</v>
      </c>
      <c r="AX28" s="20" t="e">
        <f>#REF!</f>
        <v>#REF!</v>
      </c>
      <c r="AY28" s="20" t="e">
        <f>#REF!</f>
        <v>#REF!</v>
      </c>
      <c r="AZ28" s="20" t="e">
        <f>#REF!</f>
        <v>#REF!</v>
      </c>
      <c r="BA28" s="20" t="e">
        <f>#REF!</f>
        <v>#REF!</v>
      </c>
      <c r="BB28" s="20" t="e">
        <f>#REF!</f>
        <v>#REF!</v>
      </c>
      <c r="BC28" s="20" t="e">
        <f>#REF!</f>
        <v>#REF!</v>
      </c>
      <c r="BD28" s="20" t="e">
        <f>#REF!</f>
        <v>#REF!</v>
      </c>
      <c r="BE28" s="20" t="e">
        <f>#REF!</f>
        <v>#REF!</v>
      </c>
      <c r="BF28" s="20" t="e">
        <f>#REF!</f>
        <v>#REF!</v>
      </c>
      <c r="BG28" s="5"/>
      <c r="BH28" s="5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</row>
    <row r="29" spans="2:93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6"/>
      <c r="AA29" s="15"/>
      <c r="AB29" s="16"/>
      <c r="AC29" s="16"/>
      <c r="AD29" s="16"/>
      <c r="AE29" s="16"/>
      <c r="AF29" s="16"/>
      <c r="AG29" s="16"/>
      <c r="AH29" s="16"/>
      <c r="AI29" s="16"/>
      <c r="AJ29" s="16"/>
      <c r="AK29" s="5"/>
      <c r="AL29" s="20" t="e">
        <f>#REF!</f>
        <v>#REF!</v>
      </c>
      <c r="AM29" s="20" t="e">
        <f>#REF!</f>
        <v>#REF!</v>
      </c>
      <c r="AN29" s="20" t="e">
        <f>#REF!</f>
        <v>#REF!</v>
      </c>
      <c r="AO29" s="20" t="e">
        <f>#REF!</f>
        <v>#REF!</v>
      </c>
      <c r="AP29" s="20" t="e">
        <f>#REF!</f>
        <v>#REF!</v>
      </c>
      <c r="AQ29" s="20" t="e">
        <f>#REF!</f>
        <v>#REF!</v>
      </c>
      <c r="AR29" s="20" t="e">
        <f>#REF!</f>
        <v>#REF!</v>
      </c>
      <c r="AS29" s="20" t="e">
        <f>#REF!</f>
        <v>#REF!</v>
      </c>
      <c r="AT29" s="20" t="e">
        <f>#REF!</f>
        <v>#REF!</v>
      </c>
      <c r="AU29" s="20" t="e">
        <f>#REF!</f>
        <v>#REF!</v>
      </c>
      <c r="AV29" s="5"/>
      <c r="AW29" s="20" t="e">
        <f>#REF!</f>
        <v>#REF!</v>
      </c>
      <c r="AX29" s="20" t="e">
        <f>#REF!</f>
        <v>#REF!</v>
      </c>
      <c r="AY29" s="20" t="e">
        <f>#REF!</f>
        <v>#REF!</v>
      </c>
      <c r="AZ29" s="20" t="e">
        <f>#REF!</f>
        <v>#REF!</v>
      </c>
      <c r="BA29" s="20" t="e">
        <f>#REF!</f>
        <v>#REF!</v>
      </c>
      <c r="BB29" s="20" t="e">
        <f>#REF!</f>
        <v>#REF!</v>
      </c>
      <c r="BC29" s="20" t="e">
        <f>#REF!</f>
        <v>#REF!</v>
      </c>
      <c r="BD29" s="20" t="e">
        <f>#REF!</f>
        <v>#REF!</v>
      </c>
      <c r="BE29" s="20" t="e">
        <f>#REF!</f>
        <v>#REF!</v>
      </c>
      <c r="BF29" s="20" t="e">
        <f>#REF!</f>
        <v>#REF!</v>
      </c>
      <c r="BG29" s="5"/>
      <c r="BH29" s="5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</row>
    <row r="30" spans="2:93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6"/>
      <c r="AA30" s="15"/>
      <c r="AB30" s="16"/>
      <c r="AC30" s="16"/>
      <c r="AD30" s="16"/>
      <c r="AE30" s="16"/>
      <c r="AF30" s="16"/>
      <c r="AG30" s="16"/>
      <c r="AH30" s="16"/>
      <c r="AI30" s="16"/>
      <c r="AJ30" s="16"/>
      <c r="AK30" s="5"/>
      <c r="AL30" s="20" t="e">
        <f>#REF!</f>
        <v>#REF!</v>
      </c>
      <c r="AM30" s="20" t="e">
        <f>#REF!</f>
        <v>#REF!</v>
      </c>
      <c r="AN30" s="20" t="e">
        <f>#REF!</f>
        <v>#REF!</v>
      </c>
      <c r="AO30" s="20" t="e">
        <f>#REF!</f>
        <v>#REF!</v>
      </c>
      <c r="AP30" s="20" t="e">
        <f>#REF!</f>
        <v>#REF!</v>
      </c>
      <c r="AQ30" s="20" t="e">
        <f>#REF!</f>
        <v>#REF!</v>
      </c>
      <c r="AR30" s="20" t="e">
        <f>#REF!</f>
        <v>#REF!</v>
      </c>
      <c r="AS30" s="20" t="e">
        <f>#REF!</f>
        <v>#REF!</v>
      </c>
      <c r="AT30" s="20" t="e">
        <f>#REF!</f>
        <v>#REF!</v>
      </c>
      <c r="AU30" s="20" t="e">
        <f>#REF!</f>
        <v>#REF!</v>
      </c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</row>
    <row r="31" spans="2:93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6"/>
      <c r="AA31" s="15"/>
      <c r="AB31" s="16"/>
      <c r="AC31" s="16"/>
      <c r="AD31" s="16"/>
      <c r="AE31" s="16"/>
      <c r="AF31" s="16"/>
      <c r="AG31" s="16"/>
      <c r="AH31" s="16"/>
      <c r="AI31" s="16"/>
      <c r="AJ31" s="16"/>
      <c r="AK31" s="5"/>
      <c r="AL31" s="20" t="e">
        <f>#REF!</f>
        <v>#REF!</v>
      </c>
      <c r="AM31" s="20" t="e">
        <f>#REF!</f>
        <v>#REF!</v>
      </c>
      <c r="AN31" s="20" t="e">
        <f>#REF!</f>
        <v>#REF!</v>
      </c>
      <c r="AO31" s="20" t="e">
        <f>#REF!</f>
        <v>#REF!</v>
      </c>
      <c r="AP31" s="20" t="e">
        <f>#REF!</f>
        <v>#REF!</v>
      </c>
      <c r="AQ31" s="20" t="e">
        <f>#REF!</f>
        <v>#REF!</v>
      </c>
      <c r="AR31" s="20" t="e">
        <f>#REF!</f>
        <v>#REF!</v>
      </c>
      <c r="AS31" s="20" t="e">
        <f>#REF!</f>
        <v>#REF!</v>
      </c>
      <c r="AT31" s="20" t="e">
        <f>#REF!</f>
        <v>#REF!</v>
      </c>
      <c r="AU31" s="20" t="e">
        <f>#REF!</f>
        <v>#REF!</v>
      </c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</row>
    <row r="32" spans="2:93" x14ac:dyDescent="0.25">
      <c r="Z32" s="16"/>
      <c r="AA32" s="15"/>
      <c r="AB32" s="16"/>
      <c r="AC32" s="16"/>
      <c r="AD32" s="16"/>
      <c r="AE32" s="16"/>
      <c r="AF32" s="16"/>
      <c r="AG32" s="16"/>
      <c r="AH32" s="16"/>
      <c r="AI32" s="16"/>
      <c r="AJ32" s="16"/>
      <c r="AK32" s="5"/>
      <c r="AL32" s="20" t="e">
        <f>#REF!</f>
        <v>#REF!</v>
      </c>
      <c r="AM32" s="20" t="e">
        <f>#REF!</f>
        <v>#REF!</v>
      </c>
      <c r="AN32" s="20" t="e">
        <f>#REF!</f>
        <v>#REF!</v>
      </c>
      <c r="AO32" s="20" t="e">
        <f>#REF!</f>
        <v>#REF!</v>
      </c>
      <c r="AP32" s="20" t="e">
        <f>#REF!</f>
        <v>#REF!</v>
      </c>
      <c r="AQ32" s="20" t="e">
        <f>#REF!</f>
        <v>#REF!</v>
      </c>
      <c r="AR32" s="20" t="e">
        <f>#REF!</f>
        <v>#REF!</v>
      </c>
      <c r="AS32" s="20" t="e">
        <f>#REF!</f>
        <v>#REF!</v>
      </c>
      <c r="AT32" s="20" t="e">
        <f>#REF!</f>
        <v>#REF!</v>
      </c>
      <c r="AU32" s="20" t="e">
        <f>#REF!</f>
        <v>#REF!</v>
      </c>
    </row>
    <row r="33" spans="26:47" x14ac:dyDescent="0.25">
      <c r="Z33" s="16"/>
      <c r="AA33" s="15"/>
      <c r="AB33" s="16"/>
      <c r="AC33" s="16"/>
      <c r="AD33" s="16"/>
      <c r="AE33" s="16"/>
      <c r="AF33" s="16"/>
      <c r="AG33" s="16"/>
      <c r="AH33" s="16"/>
      <c r="AI33" s="16"/>
      <c r="AJ33" s="16"/>
      <c r="AK33" s="5"/>
      <c r="AL33" s="20" t="e">
        <f>#REF!</f>
        <v>#REF!</v>
      </c>
      <c r="AM33" s="20" t="e">
        <f>#REF!</f>
        <v>#REF!</v>
      </c>
      <c r="AN33" s="20" t="e">
        <f>#REF!</f>
        <v>#REF!</v>
      </c>
      <c r="AO33" s="20" t="e">
        <f>#REF!</f>
        <v>#REF!</v>
      </c>
      <c r="AP33" s="20" t="e">
        <f>#REF!</f>
        <v>#REF!</v>
      </c>
      <c r="AQ33" s="20" t="e">
        <f>#REF!</f>
        <v>#REF!</v>
      </c>
      <c r="AR33" s="20" t="e">
        <f>#REF!</f>
        <v>#REF!</v>
      </c>
      <c r="AS33" s="20" t="e">
        <f>#REF!</f>
        <v>#REF!</v>
      </c>
      <c r="AT33" s="20" t="e">
        <f>#REF!</f>
        <v>#REF!</v>
      </c>
      <c r="AU33" s="20" t="e">
        <f>#REF!</f>
        <v>#REF!</v>
      </c>
    </row>
    <row r="34" spans="26:47" x14ac:dyDescent="0.25">
      <c r="Z34" s="16"/>
      <c r="AA34" s="15"/>
      <c r="AB34" s="16"/>
      <c r="AC34" s="16"/>
      <c r="AD34" s="16"/>
      <c r="AE34" s="16"/>
      <c r="AF34" s="16"/>
      <c r="AG34" s="16"/>
      <c r="AH34" s="16"/>
      <c r="AI34" s="16"/>
      <c r="AJ34" s="16"/>
      <c r="AK34" s="5"/>
      <c r="AL34" s="20" t="e">
        <f>#REF!</f>
        <v>#REF!</v>
      </c>
      <c r="AM34" s="20" t="e">
        <f>#REF!</f>
        <v>#REF!</v>
      </c>
      <c r="AN34" s="20" t="e">
        <f>#REF!</f>
        <v>#REF!</v>
      </c>
      <c r="AO34" s="20" t="e">
        <f>#REF!</f>
        <v>#REF!</v>
      </c>
      <c r="AP34" s="20" t="e">
        <f>#REF!</f>
        <v>#REF!</v>
      </c>
      <c r="AQ34" s="20" t="e">
        <f>#REF!</f>
        <v>#REF!</v>
      </c>
      <c r="AR34" s="20" t="e">
        <f>#REF!</f>
        <v>#REF!</v>
      </c>
      <c r="AS34" s="20" t="e">
        <f>#REF!</f>
        <v>#REF!</v>
      </c>
      <c r="AT34" s="20" t="e">
        <f>#REF!</f>
        <v>#REF!</v>
      </c>
      <c r="AU34" s="20" t="e">
        <f>#REF!</f>
        <v>#REF!</v>
      </c>
    </row>
    <row r="35" spans="26:47" x14ac:dyDescent="0.25">
      <c r="Z35" s="16"/>
      <c r="AA35" s="15"/>
      <c r="AB35" s="16"/>
      <c r="AC35" s="16"/>
      <c r="AD35" s="16"/>
      <c r="AE35" s="16"/>
      <c r="AF35" s="16"/>
      <c r="AG35" s="16"/>
      <c r="AH35" s="16"/>
      <c r="AI35" s="16"/>
      <c r="AJ35" s="16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</row>
    <row r="36" spans="26:47" x14ac:dyDescent="0.25">
      <c r="Z36" s="16"/>
      <c r="AA36" s="15"/>
      <c r="AB36" s="16"/>
      <c r="AC36" s="16"/>
      <c r="AD36" s="16"/>
      <c r="AE36" s="16"/>
      <c r="AF36" s="16"/>
      <c r="AG36" s="16"/>
      <c r="AH36" s="16"/>
      <c r="AI36" s="16"/>
      <c r="AJ36" s="16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26:47" x14ac:dyDescent="0.25">
      <c r="Z37" s="16"/>
      <c r="AA37" s="15"/>
      <c r="AB37" s="16"/>
      <c r="AC37" s="16"/>
      <c r="AD37" s="16"/>
      <c r="AE37" s="16"/>
      <c r="AF37" s="16"/>
      <c r="AG37" s="16"/>
      <c r="AH37" s="16"/>
      <c r="AI37" s="16"/>
      <c r="AJ37" s="16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</row>
    <row r="38" spans="26:47" x14ac:dyDescent="0.25">
      <c r="Z38" s="16"/>
      <c r="AA38" s="15"/>
      <c r="AB38" s="16"/>
      <c r="AC38" s="16"/>
      <c r="AD38" s="16"/>
      <c r="AE38" s="16"/>
      <c r="AF38" s="16"/>
      <c r="AG38" s="16"/>
      <c r="AH38" s="16"/>
      <c r="AI38" s="16"/>
      <c r="AJ38" s="16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</row>
    <row r="39" spans="26:47" x14ac:dyDescent="0.25">
      <c r="Z39" s="16"/>
      <c r="AA39" s="15"/>
      <c r="AB39" s="16"/>
      <c r="AC39" s="16"/>
      <c r="AD39" s="16"/>
      <c r="AE39" s="16"/>
      <c r="AF39" s="16"/>
      <c r="AG39" s="16"/>
      <c r="AH39" s="16"/>
      <c r="AI39" s="16"/>
      <c r="AJ39" s="16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26:47" x14ac:dyDescent="0.25">
      <c r="Z40" s="16"/>
      <c r="AA40" s="15"/>
      <c r="AB40" s="16"/>
      <c r="AC40" s="16"/>
      <c r="AD40" s="16"/>
      <c r="AE40" s="16"/>
      <c r="AF40" s="16"/>
      <c r="AG40" s="16"/>
      <c r="AH40" s="16"/>
      <c r="AI40" s="16"/>
      <c r="AJ40" s="16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</row>
    <row r="41" spans="26:47" x14ac:dyDescent="0.25">
      <c r="Z41" s="16"/>
      <c r="AA41" s="15"/>
      <c r="AB41" s="16"/>
      <c r="AC41" s="16"/>
      <c r="AD41" s="16"/>
      <c r="AE41" s="16"/>
      <c r="AF41" s="16"/>
      <c r="AG41" s="16"/>
      <c r="AH41" s="16"/>
      <c r="AI41" s="16"/>
      <c r="AJ41" s="16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</row>
    <row r="42" spans="26:47" x14ac:dyDescent="0.25">
      <c r="Z42" s="16"/>
      <c r="AA42" s="15"/>
      <c r="AB42" s="16"/>
      <c r="AC42" s="16"/>
      <c r="AD42" s="16"/>
      <c r="AE42" s="16"/>
      <c r="AF42" s="16"/>
      <c r="AG42" s="16"/>
      <c r="AH42" s="16"/>
      <c r="AI42" s="16"/>
      <c r="AJ42" s="16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</row>
    <row r="43" spans="26:47" x14ac:dyDescent="0.25">
      <c r="Z43" s="24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</row>
    <row r="44" spans="26:47" x14ac:dyDescent="0.25">
      <c r="Z44" s="23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</row>
    <row r="45" spans="26:47" x14ac:dyDescent="0.25">
      <c r="Z45" s="23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</row>
    <row r="46" spans="26:47" x14ac:dyDescent="0.25">
      <c r="Z46" s="23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</row>
    <row r="47" spans="26:47" x14ac:dyDescent="0.25">
      <c r="Z47" s="23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</row>
    <row r="48" spans="26:47" x14ac:dyDescent="0.25">
      <c r="Z48" s="23"/>
      <c r="AA48" s="17"/>
      <c r="AB48" s="17"/>
      <c r="AC48" s="17"/>
      <c r="AD48" s="17"/>
      <c r="AE48" s="17"/>
      <c r="AF48" s="17"/>
      <c r="AG48" s="17"/>
      <c r="AH48" s="17"/>
      <c r="AI48" s="17"/>
      <c r="AJ48" s="17"/>
    </row>
    <row r="49" spans="26:36" x14ac:dyDescent="0.25">
      <c r="Z49" s="23"/>
      <c r="AA49" s="17"/>
      <c r="AB49" s="17"/>
      <c r="AC49" s="17"/>
      <c r="AD49" s="17"/>
      <c r="AE49" s="17"/>
      <c r="AF49" s="17"/>
      <c r="AG49" s="17"/>
      <c r="AH49" s="17"/>
      <c r="AI49" s="17"/>
      <c r="AJ49" s="17"/>
    </row>
    <row r="50" spans="26:36" x14ac:dyDescent="0.25">
      <c r="Z50" s="23"/>
      <c r="AA50" s="17"/>
      <c r="AB50" s="17"/>
      <c r="AC50" s="17"/>
      <c r="AD50" s="17"/>
      <c r="AE50" s="17"/>
      <c r="AF50" s="17"/>
      <c r="AG50" s="17"/>
      <c r="AH50" s="17"/>
      <c r="AI50" s="17"/>
      <c r="AJ50" s="17"/>
    </row>
    <row r="51" spans="26:36" x14ac:dyDescent="0.25">
      <c r="Z51" s="23"/>
      <c r="AA51" s="17"/>
      <c r="AB51" s="17"/>
      <c r="AC51" s="17"/>
      <c r="AD51" s="17"/>
      <c r="AE51" s="17"/>
      <c r="AF51" s="17"/>
      <c r="AG51" s="17"/>
      <c r="AH51" s="17"/>
      <c r="AI51" s="17"/>
      <c r="AJ51" s="17"/>
    </row>
    <row r="52" spans="26:36" x14ac:dyDescent="0.25">
      <c r="Z52" s="23"/>
      <c r="AA52" s="15"/>
      <c r="AB52" s="16"/>
      <c r="AC52" s="16"/>
      <c r="AD52" s="16"/>
      <c r="AE52" s="16"/>
      <c r="AF52" s="16"/>
      <c r="AG52" s="16"/>
      <c r="AH52" s="16"/>
      <c r="AI52" s="16"/>
      <c r="AJ52" s="16"/>
    </row>
    <row r="53" spans="26:36" x14ac:dyDescent="0.25">
      <c r="Z53" s="23"/>
      <c r="AA53" s="17"/>
      <c r="AB53" s="17"/>
      <c r="AC53" s="17"/>
      <c r="AD53" s="17"/>
      <c r="AE53" s="17"/>
      <c r="AF53" s="17"/>
      <c r="AG53" s="17"/>
      <c r="AH53" s="17"/>
      <c r="AI53" s="17"/>
      <c r="AJ53" s="17"/>
    </row>
    <row r="54" spans="26:36" x14ac:dyDescent="0.25">
      <c r="Z54" s="23"/>
      <c r="AA54" s="17"/>
      <c r="AB54" s="17"/>
      <c r="AC54" s="17"/>
      <c r="AD54" s="17"/>
      <c r="AE54" s="17"/>
      <c r="AF54" s="17"/>
      <c r="AG54" s="17"/>
      <c r="AH54" s="17"/>
      <c r="AI54" s="17"/>
      <c r="AJ54" s="17"/>
    </row>
    <row r="55" spans="26:36" x14ac:dyDescent="0.25">
      <c r="Z55" s="23"/>
      <c r="AA55" s="17"/>
      <c r="AB55" s="17"/>
      <c r="AC55" s="17"/>
      <c r="AD55" s="17"/>
      <c r="AE55" s="17"/>
      <c r="AF55" s="17"/>
      <c r="AG55" s="17"/>
      <c r="AH55" s="17"/>
      <c r="AI55" s="17"/>
      <c r="AJ55" s="17"/>
    </row>
    <row r="56" spans="26:36" x14ac:dyDescent="0.25">
      <c r="Z56" s="23"/>
      <c r="AA56" s="17"/>
      <c r="AB56" s="17"/>
      <c r="AC56" s="17"/>
      <c r="AD56" s="17"/>
      <c r="AE56" s="17"/>
      <c r="AF56" s="17"/>
      <c r="AG56" s="17"/>
      <c r="AH56" s="17"/>
      <c r="AI56" s="17"/>
      <c r="AJ56" s="17"/>
    </row>
    <row r="57" spans="26:36" x14ac:dyDescent="0.25">
      <c r="Z57" s="23"/>
      <c r="AA57" s="17"/>
      <c r="AB57" s="17"/>
      <c r="AC57" s="17"/>
      <c r="AD57" s="17"/>
      <c r="AE57" s="17"/>
      <c r="AF57" s="17"/>
      <c r="AG57" s="17"/>
      <c r="AH57" s="17"/>
      <c r="AI57" s="17"/>
      <c r="AJ57" s="17"/>
    </row>
    <row r="58" spans="26:36" x14ac:dyDescent="0.25">
      <c r="Z58" s="23"/>
      <c r="AA58" s="17"/>
      <c r="AB58" s="17"/>
      <c r="AC58" s="17"/>
      <c r="AD58" s="17"/>
      <c r="AE58" s="17"/>
      <c r="AF58" s="17"/>
      <c r="AG58" s="17"/>
      <c r="AH58" s="17"/>
      <c r="AI58" s="17"/>
      <c r="AJ58" s="17"/>
    </row>
    <row r="59" spans="26:36" x14ac:dyDescent="0.25">
      <c r="Z59" s="5"/>
      <c r="AA59" s="17"/>
      <c r="AB59" s="17"/>
      <c r="AC59" s="17"/>
      <c r="AD59" s="17"/>
      <c r="AE59" s="17"/>
      <c r="AF59" s="17"/>
      <c r="AG59" s="17"/>
      <c r="AH59" s="17"/>
      <c r="AI59" s="17"/>
      <c r="AJ59" s="17"/>
    </row>
    <row r="60" spans="26:36" x14ac:dyDescent="0.25">
      <c r="Z60" s="5"/>
      <c r="AA60" s="17"/>
      <c r="AB60" s="17"/>
      <c r="AC60" s="17"/>
      <c r="AD60" s="17"/>
      <c r="AE60" s="17"/>
      <c r="AF60" s="17"/>
      <c r="AG60" s="17"/>
      <c r="AH60" s="17"/>
      <c r="AI60" s="17"/>
      <c r="AJ60" s="17"/>
    </row>
    <row r="61" spans="26:36" x14ac:dyDescent="0.25">
      <c r="Z61" s="5"/>
      <c r="AA61" s="17"/>
      <c r="AB61" s="17"/>
      <c r="AC61" s="17"/>
      <c r="AD61" s="17"/>
      <c r="AE61" s="17"/>
      <c r="AF61" s="17"/>
      <c r="AG61" s="17"/>
      <c r="AH61" s="17"/>
      <c r="AI61" s="17"/>
      <c r="AJ61" s="17"/>
    </row>
    <row r="62" spans="26:36" x14ac:dyDescent="0.25">
      <c r="Z62" s="5"/>
      <c r="AA62" s="17"/>
      <c r="AB62" s="17"/>
      <c r="AC62" s="17"/>
      <c r="AD62" s="17"/>
      <c r="AE62" s="17"/>
      <c r="AF62" s="17"/>
      <c r="AG62" s="17"/>
      <c r="AH62" s="17"/>
      <c r="AI62" s="17"/>
      <c r="AJ62" s="17"/>
    </row>
    <row r="63" spans="26:36" x14ac:dyDescent="0.25">
      <c r="Z63" s="5"/>
      <c r="AA63" s="17"/>
      <c r="AB63" s="17"/>
      <c r="AC63" s="17"/>
      <c r="AD63" s="17"/>
      <c r="AE63" s="17"/>
      <c r="AF63" s="17"/>
      <c r="AG63" s="17"/>
      <c r="AH63" s="17"/>
      <c r="AI63" s="17"/>
      <c r="AJ63" s="17"/>
    </row>
    <row r="64" spans="26:36" x14ac:dyDescent="0.25">
      <c r="AA64" s="17"/>
      <c r="AB64" s="17"/>
      <c r="AC64" s="17"/>
      <c r="AD64" s="17"/>
      <c r="AE64" s="17"/>
      <c r="AF64" s="17"/>
      <c r="AG64" s="17"/>
      <c r="AH64" s="17"/>
      <c r="AI64" s="17"/>
      <c r="AJ64" s="17"/>
    </row>
    <row r="65" spans="27:36" x14ac:dyDescent="0.25">
      <c r="AA65" s="17"/>
      <c r="AB65" s="17"/>
      <c r="AC65" s="17"/>
      <c r="AD65" s="17"/>
      <c r="AE65" s="17"/>
      <c r="AF65" s="17"/>
      <c r="AG65" s="17"/>
      <c r="AH65" s="17"/>
      <c r="AI65" s="17"/>
      <c r="AJ65" s="17"/>
    </row>
    <row r="66" spans="27:36" x14ac:dyDescent="0.25">
      <c r="AA66" s="17"/>
      <c r="AB66" s="17"/>
      <c r="AC66" s="17"/>
      <c r="AD66" s="17"/>
      <c r="AE66" s="17"/>
      <c r="AF66" s="17"/>
      <c r="AG66" s="17"/>
      <c r="AH66" s="17"/>
      <c r="AI66" s="17"/>
      <c r="AJ66" s="17"/>
    </row>
    <row r="67" spans="27:36" x14ac:dyDescent="0.25">
      <c r="AA67" s="17"/>
      <c r="AB67" s="17"/>
      <c r="AC67" s="17"/>
      <c r="AD67" s="17"/>
      <c r="AE67" s="17"/>
      <c r="AF67" s="17"/>
      <c r="AG67" s="17"/>
      <c r="AH67" s="17"/>
      <c r="AI67" s="17"/>
      <c r="AJ67" s="17"/>
    </row>
    <row r="68" spans="27:36" x14ac:dyDescent="0.25">
      <c r="AA68" s="17"/>
      <c r="AB68" s="17"/>
      <c r="AC68" s="17"/>
      <c r="AD68" s="17"/>
      <c r="AE68" s="17"/>
      <c r="AF68" s="17"/>
      <c r="AG68" s="17"/>
      <c r="AH68" s="17"/>
      <c r="AI68" s="17"/>
      <c r="AJ68" s="17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56"/>
  <sheetViews>
    <sheetView showGridLines="0" tabSelected="1" zoomScaleNormal="100" workbookViewId="0">
      <selection activeCell="A2" sqref="A2"/>
    </sheetView>
  </sheetViews>
  <sheetFormatPr defaultRowHeight="15" x14ac:dyDescent="0.25"/>
  <cols>
    <col min="1" max="1" width="9.140625" style="95"/>
    <col min="2" max="2" width="1.7109375" style="95" customWidth="1"/>
    <col min="3" max="3" width="9.140625" style="95"/>
    <col min="4" max="4" width="15.85546875" style="95" bestFit="1" customWidth="1"/>
    <col min="5" max="9" width="9.140625" style="95"/>
    <col min="10" max="10" width="12.140625" style="95" customWidth="1"/>
    <col min="11" max="12" width="9.140625" style="95"/>
    <col min="13" max="13" width="9.140625" style="95" hidden="1" customWidth="1"/>
    <col min="14" max="14" width="28.140625" style="95" hidden="1" customWidth="1"/>
    <col min="15" max="24" width="9.140625" style="95" hidden="1" customWidth="1"/>
    <col min="25" max="25" width="12.28515625" style="95" hidden="1" customWidth="1"/>
    <col min="26" max="28" width="9.140625" style="95" hidden="1" customWidth="1"/>
    <col min="29" max="29" width="12" style="95" hidden="1" customWidth="1"/>
    <col min="30" max="54" width="9.140625" style="95" hidden="1" customWidth="1"/>
    <col min="55" max="57" width="9.140625" style="95" customWidth="1"/>
    <col min="58" max="16384" width="9.140625" style="95"/>
  </cols>
  <sheetData>
    <row r="1" spans="2:32" s="100" customFormat="1" ht="17.25" customHeight="1" x14ac:dyDescent="0.2">
      <c r="B1" s="101"/>
      <c r="Z1" s="99"/>
    </row>
    <row r="2" spans="2:32" s="100" customFormat="1" ht="46.5" x14ac:dyDescent="0.7">
      <c r="B2" s="101"/>
      <c r="C2" s="168" t="s">
        <v>67</v>
      </c>
      <c r="D2" s="169"/>
      <c r="E2" s="169"/>
      <c r="F2" s="169"/>
      <c r="G2" s="169"/>
      <c r="H2" s="169"/>
      <c r="I2" s="169"/>
      <c r="J2" s="169"/>
      <c r="K2" s="169"/>
      <c r="L2" s="169"/>
      <c r="T2" s="102"/>
      <c r="Z2" s="99"/>
    </row>
    <row r="3" spans="2:32" s="100" customFormat="1" ht="10.5" customHeight="1" x14ac:dyDescent="0.2">
      <c r="B3" s="101"/>
      <c r="Z3" s="99"/>
    </row>
    <row r="4" spans="2:32" s="100" customFormat="1" ht="17.25" customHeight="1" x14ac:dyDescent="0.45">
      <c r="B4" s="101"/>
      <c r="C4" s="170" t="s">
        <v>66</v>
      </c>
      <c r="D4" s="171"/>
      <c r="E4" s="171"/>
      <c r="F4" s="171"/>
      <c r="G4" s="171"/>
      <c r="H4" s="171"/>
      <c r="I4" s="171"/>
      <c r="J4" s="171"/>
      <c r="K4" s="171"/>
      <c r="L4" s="171"/>
      <c r="M4" s="160"/>
      <c r="Z4" s="99"/>
    </row>
    <row r="5" spans="2:32" s="100" customFormat="1" ht="17.25" customHeight="1" x14ac:dyDescent="0.2">
      <c r="B5" s="101"/>
      <c r="C5" s="179">
        <v>43337</v>
      </c>
      <c r="D5" s="180"/>
      <c r="E5" s="180"/>
      <c r="F5" s="180"/>
      <c r="G5" s="180"/>
      <c r="H5" s="180"/>
      <c r="I5" s="180"/>
      <c r="J5" s="180"/>
      <c r="K5" s="180"/>
      <c r="L5" s="180"/>
      <c r="M5" s="160"/>
      <c r="Z5" s="99"/>
    </row>
    <row r="6" spans="2:32" s="100" customFormat="1" ht="10.5" customHeight="1" x14ac:dyDescent="0.2">
      <c r="B6" s="101"/>
      <c r="M6" s="161"/>
      <c r="S6" s="103"/>
      <c r="Z6" s="99"/>
    </row>
    <row r="7" spans="2:32" ht="15.75" x14ac:dyDescent="0.25">
      <c r="C7" s="172" t="s">
        <v>32</v>
      </c>
      <c r="D7" s="173"/>
      <c r="E7" s="173"/>
      <c r="F7" s="173"/>
      <c r="G7" s="173"/>
      <c r="H7" s="173"/>
      <c r="I7" s="173"/>
      <c r="J7" s="173"/>
      <c r="K7" s="173"/>
      <c r="L7" s="174"/>
    </row>
    <row r="8" spans="2:32" x14ac:dyDescent="0.25">
      <c r="B8" s="196"/>
      <c r="C8" s="97" t="s">
        <v>0</v>
      </c>
      <c r="D8" s="97" t="s">
        <v>1</v>
      </c>
      <c r="E8" s="97" t="s">
        <v>2</v>
      </c>
      <c r="F8" s="97" t="s">
        <v>3</v>
      </c>
      <c r="G8" s="97" t="s">
        <v>4</v>
      </c>
      <c r="H8" s="97" t="s">
        <v>5</v>
      </c>
      <c r="I8" s="97" t="s">
        <v>6</v>
      </c>
      <c r="J8" s="97" t="s">
        <v>7</v>
      </c>
      <c r="K8" s="97" t="s">
        <v>8</v>
      </c>
      <c r="L8" s="97" t="s">
        <v>9</v>
      </c>
      <c r="M8" s="2"/>
      <c r="N8" s="1" t="s">
        <v>1</v>
      </c>
      <c r="O8" s="1" t="s">
        <v>2</v>
      </c>
      <c r="P8" s="1" t="s">
        <v>3</v>
      </c>
      <c r="Q8" s="1" t="s">
        <v>4</v>
      </c>
      <c r="R8" s="1" t="s">
        <v>5</v>
      </c>
      <c r="S8" s="1" t="s">
        <v>6</v>
      </c>
      <c r="T8" s="1" t="s">
        <v>7</v>
      </c>
      <c r="U8" s="1" t="s">
        <v>8</v>
      </c>
      <c r="V8" s="1" t="s">
        <v>9</v>
      </c>
      <c r="W8" s="2" t="s">
        <v>19</v>
      </c>
      <c r="Y8" s="44" t="s">
        <v>1</v>
      </c>
      <c r="Z8" s="20"/>
      <c r="AA8" s="20"/>
      <c r="AB8" s="20"/>
      <c r="AC8" s="44" t="s">
        <v>30</v>
      </c>
      <c r="AD8" s="20"/>
      <c r="AE8" s="44" t="s">
        <v>31</v>
      </c>
    </row>
    <row r="9" spans="2:32" ht="2.25" customHeight="1" x14ac:dyDescent="0.25">
      <c r="B9" s="196"/>
      <c r="C9" s="20"/>
      <c r="D9" s="9"/>
      <c r="E9" s="9"/>
      <c r="F9" s="9"/>
      <c r="G9" s="9"/>
      <c r="H9" s="9"/>
      <c r="I9" s="9"/>
      <c r="J9" s="9"/>
      <c r="K9" s="9"/>
      <c r="L9" s="9"/>
      <c r="M9" s="2"/>
      <c r="N9" s="1"/>
      <c r="O9" s="1"/>
      <c r="P9" s="1"/>
      <c r="Q9" s="1"/>
      <c r="R9" s="1"/>
      <c r="S9" s="1"/>
      <c r="T9" s="1"/>
      <c r="U9" s="1"/>
      <c r="V9" s="1"/>
      <c r="W9" s="2"/>
    </row>
    <row r="10" spans="2:32" ht="18" customHeight="1" x14ac:dyDescent="0.25">
      <c r="B10" s="197"/>
      <c r="C10" s="105" t="s">
        <v>10</v>
      </c>
      <c r="D10" s="104" t="str">
        <f>VLOOKUP(AF10,$M$10:$W$19,2)</f>
        <v>Colômbia</v>
      </c>
      <c r="E10" s="104">
        <f t="shared" ref="E10:E19" si="0">VLOOKUP(AF10,$M$10:$W$19,3)</f>
        <v>9</v>
      </c>
      <c r="F10" s="104">
        <f t="shared" ref="F10:F19" si="1">VLOOKUP(AF10,$M$10:$W$19,4)</f>
        <v>8</v>
      </c>
      <c r="G10" s="104">
        <f t="shared" ref="G10:G19" si="2">VLOOKUP(AF10,$M$10:$W$19,5)</f>
        <v>0</v>
      </c>
      <c r="H10" s="104">
        <f t="shared" ref="H10:H19" si="3">VLOOKUP(AF10,$M$10:$W$19,6)</f>
        <v>1</v>
      </c>
      <c r="I10" s="104">
        <f t="shared" ref="I10:I19" si="4">VLOOKUP(AF10,$M$10:$W$19,7)</f>
        <v>26</v>
      </c>
      <c r="J10" s="104">
        <f t="shared" ref="J10:J19" si="5">VLOOKUP(AF10,$M$10:$W$19,8)</f>
        <v>6</v>
      </c>
      <c r="K10" s="104">
        <f t="shared" ref="K10:K18" si="6">VLOOKUP(AF10,$M$10:$W$19,9)</f>
        <v>20</v>
      </c>
      <c r="L10" s="108">
        <f t="shared" ref="L10:L19" si="7">VLOOKUP(AF10,$M$10:$W$19,10)</f>
        <v>24</v>
      </c>
      <c r="M10" s="2">
        <v>1</v>
      </c>
      <c r="N10" s="198" t="s">
        <v>73</v>
      </c>
      <c r="O10" s="1">
        <f>IF(Jogos!C9&lt;&gt;"",1,0)+IF(Jogos!E34&lt;&gt;"",1,0)+IF(Jogos!C59&lt;&gt;"",1,0)+IF(Jogos!E84&lt;&gt;"",1,0)+IF(Jogos!C109&lt;&gt;"",1,0)+IF(Jogos!L9&lt;&gt;"",1,0)+IF(Jogos!J34&lt;&gt;"",1,0)+IF(Jogos!L59&lt;&gt;"",1,0)+IF(Jogos!J84&lt;&gt;"",1,0)+IF(Jogos!L109&lt;&gt;"",1,0)</f>
        <v>9</v>
      </c>
      <c r="P10" s="1">
        <f>IF(Jogos!C9&gt;Jogos!E9,1,0)+IF(Jogos!E34&gt;Jogos!C34,1,0)+IF(Jogos!C59&gt;Jogos!E59,1,0)+IF(Jogos!E84&gt;Jogos!C84,1,0)+IF(Jogos!C109&gt;Jogos!E109,1,0)+IF(Jogos!L9&gt;Jogos!J9,1,0)+IF(Jogos!J34&gt;Jogos!L34,1,0)+IF(Jogos!L59&gt;Jogos!J59,1,0)+IF(Jogos!J84&gt;Jogos!L84,1,0)+IF(Jogos!L109&gt;Jogos!J109,1,0)</f>
        <v>8</v>
      </c>
      <c r="Q10" s="1">
        <f>O10-P10-R10</f>
        <v>0</v>
      </c>
      <c r="R10" s="1">
        <f>IF(Jogos!C9&lt;Jogos!E9,1,0)+IF(Jogos!E34&lt;Jogos!C34,1,0)+IF(Jogos!C59&lt;Jogos!E59,1,0)+IF(Jogos!E84&lt;Jogos!C84,1,0)+IF(Jogos!C109&lt;Jogos!E109,1,0)+IF(Jogos!L9&lt;Jogos!J9,1,0)+IF(Jogos!J34&lt;Jogos!L34,1,0)+IF(Jogos!L59&lt;Jogos!J59,1,0)+IF(Jogos!J84&lt;Jogos!L84,1,0)+IF(Jogos!L109&lt;Jogos!J109,1,0)</f>
        <v>1</v>
      </c>
      <c r="S10" s="3">
        <f>Jogos!C9+Jogos!E34+Jogos!C59+Jogos!E84+Jogos!C109+Jogos!L9+Jogos!J34+Jogos!L59+Jogos!J84+Jogos!L109</f>
        <v>26</v>
      </c>
      <c r="T10" s="1">
        <f>Jogos!E9+Jogos!C34+Jogos!E59+Jogos!C84+Jogos!E109+Jogos!J9+Jogos!L34+Jogos!J59+Jogos!L84+Jogos!J109</f>
        <v>6</v>
      </c>
      <c r="U10" s="1">
        <f>S10-T10</f>
        <v>20</v>
      </c>
      <c r="V10" s="1">
        <f>P10*3+Q10</f>
        <v>24</v>
      </c>
      <c r="W10" s="2">
        <v>1</v>
      </c>
      <c r="Y10" s="44">
        <f>(10^10)*V10+(10^8)*P10+(10^6)*(50+U10)+(10^4)*S10+(10^2)*O10+(13-M10)</f>
        <v>240870260912</v>
      </c>
      <c r="AB10" s="95">
        <v>1</v>
      </c>
      <c r="AC10" s="95">
        <f>LARGE(Y10:Y19,AB10)</f>
        <v>240870260912</v>
      </c>
      <c r="AE10" s="95">
        <v>1</v>
      </c>
      <c r="AF10" s="95">
        <f>MATCH(AC10,Y10:Y19,0)</f>
        <v>1</v>
      </c>
    </row>
    <row r="11" spans="2:32" ht="18" customHeight="1" x14ac:dyDescent="0.25">
      <c r="B11" s="197"/>
      <c r="C11" s="105" t="s">
        <v>11</v>
      </c>
      <c r="D11" s="12" t="str">
        <f t="shared" ref="D11:D19" si="8">VLOOKUP(AF11,$M$10:$W$19,2)</f>
        <v>Senegal</v>
      </c>
      <c r="E11" s="4">
        <f t="shared" si="0"/>
        <v>9</v>
      </c>
      <c r="F11" s="4">
        <f t="shared" si="1"/>
        <v>5</v>
      </c>
      <c r="G11" s="4">
        <f t="shared" si="2"/>
        <v>2</v>
      </c>
      <c r="H11" s="4">
        <f t="shared" si="3"/>
        <v>2</v>
      </c>
      <c r="I11" s="4">
        <f t="shared" si="4"/>
        <v>16</v>
      </c>
      <c r="J11" s="4">
        <f t="shared" si="5"/>
        <v>12</v>
      </c>
      <c r="K11" s="4">
        <f t="shared" si="6"/>
        <v>4</v>
      </c>
      <c r="L11" s="108">
        <f t="shared" si="7"/>
        <v>17</v>
      </c>
      <c r="M11" s="2">
        <v>2</v>
      </c>
      <c r="N11" s="198" t="s">
        <v>74</v>
      </c>
      <c r="O11" s="1">
        <f>IF(Jogos!C11&lt;&gt;"",1,0)+IF(Jogos!E36&lt;&gt;"",1,0)+IF(Jogos!C61&lt;&gt;"",1,0)+IF(Jogos!E86&lt;&gt;"",1,0)+IF(Jogos!C111&lt;&gt;"",1,0)+IF(Jogos!L11&lt;&gt;"",1,0)+IF(Jogos!J36&lt;&gt;"",1,0)+IF(Jogos!L61&lt;&gt;"",1,0)+IF(Jogos!J86&lt;&gt;"",1,0)+IF(Jogos!L111&lt;&gt;"",1,0)</f>
        <v>9</v>
      </c>
      <c r="P11" s="1">
        <f>IF(Jogos!C11&gt;Jogos!E11,1,0)+IF(Jogos!E36&gt;Jogos!C36,1,0)+IF(Jogos!C61&gt;Jogos!E61,1,0)+IF(Jogos!E86&gt;Jogos!C86,1,0)+IF(Jogos!C111&gt;Jogos!E111,1,0)+IF(Jogos!L11&gt;Jogos!J11,1,0)+IF(Jogos!J36&gt;Jogos!L36,1,0)+IF(Jogos!L61&gt;Jogos!J61,1,0)+IF(Jogos!J86&gt;Jogos!L86,1,0)+IF(Jogos!L111&gt;Jogos!J111,1,0)</f>
        <v>0</v>
      </c>
      <c r="Q11" s="1">
        <f t="shared" ref="Q11:Q19" si="9">O11-P11-R11</f>
        <v>2</v>
      </c>
      <c r="R11" s="3">
        <f>IF(Jogos!C11&lt;Jogos!E11,1,0)+IF(Jogos!E36&lt;Jogos!C36,1,0)+IF(Jogos!C61&lt;Jogos!E61,1,0)+IF(Jogos!E86&lt;Jogos!C86,1,0)+IF(Jogos!C111&lt;Jogos!E111,1,0)+IF(Jogos!L11&lt;Jogos!J11,1,0)+IF(Jogos!J36&lt;Jogos!L36,1,0)+IF(Jogos!L61&lt;Jogos!J61,1,0)+IF(Jogos!J86&lt;Jogos!L86,1,0)+IF(Jogos!L111&lt;Jogos!J111,1,0)</f>
        <v>7</v>
      </c>
      <c r="S11" s="3">
        <f>Jogos!C11+Jogos!E36+Jogos!C61+Jogos!E86+Jogos!C111+Jogos!L11+Jogos!J36+Jogos!L61+Jogos!J86+Jogos!L111</f>
        <v>5</v>
      </c>
      <c r="T11" s="1">
        <f>Jogos!E11+Jogos!C36+Jogos!E61+Jogos!C86+Jogos!E111+Jogos!J11+Jogos!L36+Jogos!J61+Jogos!L86+Jogos!J111</f>
        <v>20</v>
      </c>
      <c r="U11" s="1">
        <f t="shared" ref="U11:U19" si="10">S11-T11</f>
        <v>-15</v>
      </c>
      <c r="V11" s="1">
        <f t="shared" ref="V11:V19" si="11">P11*3+Q11</f>
        <v>2</v>
      </c>
      <c r="W11" s="2">
        <v>2</v>
      </c>
      <c r="Y11" s="44">
        <f t="shared" ref="Y11:Y19" si="12">(10^10)*V11+(10^8)*P11+(10^6)*(50+U11)+(10^4)*S11+(10^2)*O11+(13-M11)</f>
        <v>20035050911</v>
      </c>
      <c r="AB11" s="95">
        <v>2</v>
      </c>
      <c r="AC11" s="95">
        <f>LARGE(Y10:Y19,AB11)</f>
        <v>170554160909</v>
      </c>
      <c r="AE11" s="95">
        <v>2</v>
      </c>
      <c r="AF11" s="95">
        <f>MATCH(AC11,Y10:Y19,0)</f>
        <v>4</v>
      </c>
    </row>
    <row r="12" spans="2:32" ht="18" customHeight="1" x14ac:dyDescent="0.25">
      <c r="B12" s="199"/>
      <c r="C12" s="106" t="s">
        <v>12</v>
      </c>
      <c r="D12" s="104" t="str">
        <f t="shared" si="8"/>
        <v>Dinamarca</v>
      </c>
      <c r="E12" s="104">
        <f t="shared" si="0"/>
        <v>9</v>
      </c>
      <c r="F12" s="104">
        <f t="shared" si="1"/>
        <v>5</v>
      </c>
      <c r="G12" s="104">
        <f t="shared" si="2"/>
        <v>1</v>
      </c>
      <c r="H12" s="104">
        <f t="shared" si="3"/>
        <v>3</v>
      </c>
      <c r="I12" s="104">
        <f t="shared" si="4"/>
        <v>16</v>
      </c>
      <c r="J12" s="104">
        <f t="shared" si="5"/>
        <v>13</v>
      </c>
      <c r="K12" s="104">
        <f t="shared" si="6"/>
        <v>3</v>
      </c>
      <c r="L12" s="106">
        <f t="shared" si="7"/>
        <v>16</v>
      </c>
      <c r="M12" s="2">
        <v>3</v>
      </c>
      <c r="N12" s="198" t="s">
        <v>75</v>
      </c>
      <c r="O12" s="1">
        <f>IF(Jogos!C13&lt;&gt;"",1,0)+IF(Jogos!E38&lt;&gt;"",1,0)+IF(Jogos!C63&lt;&gt;"",1,0)+IF(Jogos!E88&lt;&gt;"",1,0)+IF(Jogos!C113&lt;&gt;"",1,0)+IF(Jogos!L13&lt;&gt;"",1,0)+IF(Jogos!J38&lt;&gt;"",1,0)+IF(Jogos!L63&lt;&gt;"",1,0)+IF(Jogos!J88&lt;&gt;"",1,0)+IF(Jogos!L113&lt;&gt;"",1,0)</f>
        <v>9</v>
      </c>
      <c r="P12" s="1">
        <f>IF(Jogos!C13&gt;Jogos!E13,1,0)+IF(Jogos!E38&gt;Jogos!C38,1,0)+IF(Jogos!C63&gt;Jogos!E63,1,0)+IF(Jogos!E88&gt;Jogos!C88,1,0)+IF(Jogos!C113&gt;Jogos!E113,1,0)+IF(Jogos!L13&gt;Jogos!J13,1,0)+IF(Jogos!J38&gt;Jogos!L38,1,0)+IF(Jogos!L63&gt;Jogos!J63,1,0)+IF(Jogos!J88&gt;Jogos!L88,1,0)+IF(Jogos!L113&gt;Jogos!J113,1,0)</f>
        <v>0</v>
      </c>
      <c r="Q12" s="1">
        <f t="shared" si="9"/>
        <v>4</v>
      </c>
      <c r="R12" s="3">
        <f>IF(Jogos!C13&lt;Jogos!E13,1,0)+IF(Jogos!E38&lt;Jogos!C38,1,0)+IF(Jogos!C63&lt;Jogos!E63,1,0)+IF(Jogos!E88&lt;Jogos!C88,1,0)+IF(Jogos!C113&lt;Jogos!E113,1,0)+IF(Jogos!L13&lt;Jogos!J13,1,0)+IF(Jogos!J38&lt;Jogos!L38,1,0)+IF(Jogos!L63&lt;Jogos!J63,1,0)+IF(Jogos!J88&lt;Jogos!L88,1,0)+IF(Jogos!L113&lt;Jogos!J113,1,0)</f>
        <v>5</v>
      </c>
      <c r="S12" s="3">
        <f>Jogos!C13+Jogos!E38+Jogos!C63+Jogos!E88+Jogos!C113+Jogos!L13+Jogos!J38+Jogos!L63+Jogos!J88+Jogos!L113</f>
        <v>1</v>
      </c>
      <c r="T12" s="1">
        <f>Jogos!E13+Jogos!C38+Jogos!E63+Jogos!C88+Jogos!E113+Jogos!J13+Jogos!L38+Jogos!J63+Jogos!L88+Jogos!J113</f>
        <v>12</v>
      </c>
      <c r="U12" s="1">
        <f t="shared" si="10"/>
        <v>-11</v>
      </c>
      <c r="V12" s="1">
        <f t="shared" si="11"/>
        <v>4</v>
      </c>
      <c r="W12" s="2">
        <v>3</v>
      </c>
      <c r="Y12" s="44">
        <f t="shared" si="12"/>
        <v>40039010910</v>
      </c>
      <c r="AB12" s="95">
        <v>3</v>
      </c>
      <c r="AC12" s="95">
        <f>LARGE(Y10:Y19,AB12)</f>
        <v>160553160903</v>
      </c>
      <c r="AE12" s="95">
        <v>3</v>
      </c>
      <c r="AF12" s="95">
        <f>MATCH(AC12,Y10:Y19,0)</f>
        <v>10</v>
      </c>
    </row>
    <row r="13" spans="2:32" ht="18" customHeight="1" x14ac:dyDescent="0.25">
      <c r="B13" s="199"/>
      <c r="C13" s="106" t="s">
        <v>13</v>
      </c>
      <c r="D13" s="12" t="str">
        <f t="shared" si="8"/>
        <v>Bélgica</v>
      </c>
      <c r="E13" s="4">
        <f t="shared" si="0"/>
        <v>9</v>
      </c>
      <c r="F13" s="4">
        <f t="shared" si="1"/>
        <v>4</v>
      </c>
      <c r="G13" s="4">
        <f t="shared" si="2"/>
        <v>3</v>
      </c>
      <c r="H13" s="4">
        <f t="shared" si="3"/>
        <v>2</v>
      </c>
      <c r="I13" s="4">
        <f t="shared" si="4"/>
        <v>9</v>
      </c>
      <c r="J13" s="4">
        <f t="shared" si="5"/>
        <v>7</v>
      </c>
      <c r="K13" s="4">
        <f t="shared" si="6"/>
        <v>2</v>
      </c>
      <c r="L13" s="106">
        <f t="shared" si="7"/>
        <v>15</v>
      </c>
      <c r="M13" s="2">
        <v>4</v>
      </c>
      <c r="N13" s="198" t="s">
        <v>76</v>
      </c>
      <c r="O13" s="1">
        <f>IF(Jogos!C15&lt;&gt;"",1,0)+IF(Jogos!E40&lt;&gt;"",1,0)+IF(Jogos!C65&lt;&gt;"",1,0)+IF(Jogos!E90&lt;&gt;"",1,0)+IF(Jogos!C115&lt;&gt;"",1,0)+IF(Jogos!L15&lt;&gt;"",1,0)+IF(Jogos!J40&lt;&gt;"",1,0)+IF(Jogos!L65&lt;&gt;"",1,0)+IF(Jogos!J90&lt;&gt;"",1,0)+IF(Jogos!L115&lt;&gt;"",1,0)</f>
        <v>9</v>
      </c>
      <c r="P13" s="1">
        <f>IF(Jogos!C15&gt;Jogos!E15,1,0)+IF(Jogos!E40&gt;Jogos!C40,1,0)+IF(Jogos!C65&gt;Jogos!E65,1,0)+IF(Jogos!E90&gt;Jogos!C90,1,0)+IF(Jogos!C115&gt;Jogos!E115,1,0)+IF(Jogos!L15&gt;Jogos!J15,1,0)+IF(Jogos!J40&gt;Jogos!L40,1,0)+IF(Jogos!L65&gt;Jogos!J65,1,0)+IF(Jogos!J90&gt;Jogos!L90,1,0)+IF(Jogos!L115&gt;Jogos!J115,1,0)</f>
        <v>5</v>
      </c>
      <c r="Q13" s="1">
        <f t="shared" si="9"/>
        <v>2</v>
      </c>
      <c r="R13" s="1">
        <f>IF(Jogos!C15&lt;Jogos!E15,1,0)+IF(Jogos!E40&lt;Jogos!C40,1,0)+IF(Jogos!C65&lt;Jogos!E65,1,0)+IF(Jogos!E90&lt;Jogos!C90,1,0)+IF(Jogos!C115&lt;Jogos!E115,1,0)+IF(Jogos!L15&lt;Jogos!J15,1,0)+IF(Jogos!J40&lt;Jogos!L40,1,0)+IF(Jogos!L65&lt;Jogos!J65,1,0)+IF(Jogos!J90&lt;Jogos!L90,1,0)+IF(Jogos!L115&lt;Jogos!J115,1,0)</f>
        <v>2</v>
      </c>
      <c r="S13" s="3">
        <f>Jogos!C15+Jogos!E40+Jogos!C65+Jogos!E90+Jogos!C115+Jogos!L15+Jogos!J40+Jogos!L65+Jogos!J90+Jogos!L115</f>
        <v>16</v>
      </c>
      <c r="T13" s="1">
        <f>Jogos!E15+Jogos!C40+Jogos!E65+Jogos!C90+Jogos!E115+Jogos!J15+Jogos!L40+Jogos!J65+Jogos!L90+Jogos!J115</f>
        <v>12</v>
      </c>
      <c r="U13" s="1">
        <f t="shared" si="10"/>
        <v>4</v>
      </c>
      <c r="V13" s="1">
        <f t="shared" si="11"/>
        <v>17</v>
      </c>
      <c r="W13" s="2">
        <v>4</v>
      </c>
      <c r="Y13" s="44">
        <f t="shared" si="12"/>
        <v>170554160909</v>
      </c>
      <c r="AB13" s="95">
        <v>4</v>
      </c>
      <c r="AC13" s="95">
        <f>LARGE(Y10:Y19,AB13)</f>
        <v>150452090907</v>
      </c>
      <c r="AE13" s="95">
        <v>4</v>
      </c>
      <c r="AF13" s="95">
        <f>MATCH(AC13,Y10:Y19,0)</f>
        <v>6</v>
      </c>
    </row>
    <row r="14" spans="2:32" ht="18" customHeight="1" x14ac:dyDescent="0.25">
      <c r="B14" s="199"/>
      <c r="C14" s="106" t="s">
        <v>14</v>
      </c>
      <c r="D14" s="104" t="str">
        <f t="shared" si="8"/>
        <v>Uruguai</v>
      </c>
      <c r="E14" s="104">
        <f t="shared" si="0"/>
        <v>9</v>
      </c>
      <c r="F14" s="104">
        <f t="shared" si="1"/>
        <v>4</v>
      </c>
      <c r="G14" s="104">
        <f t="shared" si="2"/>
        <v>2</v>
      </c>
      <c r="H14" s="104">
        <f t="shared" si="3"/>
        <v>3</v>
      </c>
      <c r="I14" s="104">
        <f t="shared" si="4"/>
        <v>10</v>
      </c>
      <c r="J14" s="104">
        <f t="shared" si="5"/>
        <v>11</v>
      </c>
      <c r="K14" s="104">
        <f t="shared" si="6"/>
        <v>-1</v>
      </c>
      <c r="L14" s="106">
        <f t="shared" si="7"/>
        <v>14</v>
      </c>
      <c r="M14" s="2">
        <v>5</v>
      </c>
      <c r="N14" s="198" t="s">
        <v>77</v>
      </c>
      <c r="O14" s="1">
        <f>IF(Jogos!C17&lt;&gt;"",1,0)+IF(Jogos!E42&lt;&gt;"",1,0)+IF(Jogos!C67&lt;&gt;"",1,0)+IF(Jogos!E92&lt;&gt;"",1,0)+IF(Jogos!C117&lt;&gt;"",1,0)+IF(Jogos!L17&lt;&gt;"",1,0)+IF(Jogos!J42&lt;&gt;"",1,0)+IF(Jogos!L67&lt;&gt;"",1,0)+IF(Jogos!J92&lt;&gt;"",1,0)+IF(Jogos!L117&lt;&gt;"",1,0)</f>
        <v>9</v>
      </c>
      <c r="P14" s="1">
        <f>IF(Jogos!C17&gt;Jogos!E17,1,0)+IF(Jogos!E42&gt;Jogos!C42,1,0)+IF(Jogos!C67&gt;Jogos!E67,1,0)+IF(Jogos!E92&gt;Jogos!C92,1,0)+IF(Jogos!C117&gt;Jogos!E117,1,0)+IF(Jogos!L17&gt;Jogos!J17,1,0)+IF(Jogos!J42&gt;Jogos!L42,1,0)+IF(Jogos!L67&gt;Jogos!J67,1,0)+IF(Jogos!J92&gt;Jogos!L92,1,0)+IF(Jogos!L117&gt;Jogos!J117,1,0)</f>
        <v>4</v>
      </c>
      <c r="Q14" s="1">
        <f t="shared" si="9"/>
        <v>2</v>
      </c>
      <c r="R14" s="3">
        <f>IF(Jogos!C17&lt;Jogos!E17,1,0)+IF(Jogos!E42&lt;Jogos!C42,1,0)+IF(Jogos!C67&lt;Jogos!E67,1,0)+IF(Jogos!E92&lt;Jogos!C92,1,0)+IF(Jogos!C117&lt;Jogos!E117,1,0)+IF(Jogos!L17&lt;Jogos!J17,1,0)+IF(Jogos!J42&lt;Jogos!L42,1,0)+IF(Jogos!L67&lt;Jogos!J67,1,0)+IF(Jogos!J92&lt;Jogos!L92,1,0)+IF(Jogos!L117&lt;Jogos!J117,1,0)</f>
        <v>3</v>
      </c>
      <c r="S14" s="3">
        <f>Jogos!C17+Jogos!E42+Jogos!C67+Jogos!E92+Jogos!C117+Jogos!L17+Jogos!J42+Jogos!L67+Jogos!J92+Jogos!L117</f>
        <v>10</v>
      </c>
      <c r="T14" s="1">
        <f>Jogos!E17+Jogos!C42+Jogos!E67+Jogos!C92+Jogos!E117+Jogos!J17+Jogos!L42+Jogos!J67+Jogos!L92+Jogos!J117</f>
        <v>11</v>
      </c>
      <c r="U14" s="1">
        <f t="shared" si="10"/>
        <v>-1</v>
      </c>
      <c r="V14" s="1">
        <f t="shared" si="11"/>
        <v>14</v>
      </c>
      <c r="W14" s="2">
        <v>5</v>
      </c>
      <c r="Y14" s="44">
        <f t="shared" si="12"/>
        <v>140449100908</v>
      </c>
      <c r="AB14" s="95">
        <v>5</v>
      </c>
      <c r="AC14" s="95">
        <f>LARGE(Y10:Y19,AB14)</f>
        <v>140449100908</v>
      </c>
      <c r="AE14" s="95">
        <v>5</v>
      </c>
      <c r="AF14" s="95">
        <f>MATCH(AC14,Y10:Y19,0)</f>
        <v>5</v>
      </c>
    </row>
    <row r="15" spans="2:32" ht="18" customHeight="1" x14ac:dyDescent="0.25">
      <c r="B15" s="199"/>
      <c r="C15" s="106" t="s">
        <v>15</v>
      </c>
      <c r="D15" s="12" t="str">
        <f t="shared" si="8"/>
        <v>Suíça</v>
      </c>
      <c r="E15" s="4">
        <f t="shared" si="0"/>
        <v>9</v>
      </c>
      <c r="F15" s="4">
        <f t="shared" si="1"/>
        <v>3</v>
      </c>
      <c r="G15" s="4">
        <f t="shared" si="2"/>
        <v>5</v>
      </c>
      <c r="H15" s="4">
        <f t="shared" si="3"/>
        <v>1</v>
      </c>
      <c r="I15" s="4">
        <f t="shared" si="4"/>
        <v>19</v>
      </c>
      <c r="J15" s="4">
        <f t="shared" si="5"/>
        <v>13</v>
      </c>
      <c r="K15" s="4">
        <f t="shared" si="6"/>
        <v>6</v>
      </c>
      <c r="L15" s="106">
        <f t="shared" si="7"/>
        <v>14</v>
      </c>
      <c r="M15" s="2">
        <v>6</v>
      </c>
      <c r="N15" s="198" t="s">
        <v>78</v>
      </c>
      <c r="O15" s="1">
        <f>IF(Jogos!C19&lt;&gt;"",1,0)+IF(Jogos!E44&lt;&gt;"",1,0)+IF(Jogos!C69&lt;&gt;"",1,0)+IF(Jogos!E94&lt;&gt;"",1,0)+IF(Jogos!C119&lt;&gt;"",1,0)+IF(Jogos!L19&lt;&gt;"",1,0)+IF(Jogos!J44&lt;&gt;"",1,0)+IF(Jogos!L69&lt;&gt;"",1,0)+IF(Jogos!J94&lt;&gt;"",1,0)+IF(Jogos!L119&lt;&gt;"",1,0)</f>
        <v>9</v>
      </c>
      <c r="P15" s="1">
        <f>IF(Jogos!C19&gt;Jogos!E19,1,0)+IF(Jogos!E44&gt;Jogos!C44,1,0)+IF(Jogos!C69&gt;Jogos!E69,1,0)+IF(Jogos!E94&gt;Jogos!C94,1,0)+IF(Jogos!C119&gt;Jogos!E119,1,0)+IF(Jogos!L19&gt;Jogos!J19,1,0)+IF(Jogos!J44&gt;Jogos!L44,1,0)+IF(Jogos!L69&gt;Jogos!J69,1,0)+IF(Jogos!J94&gt;Jogos!L94,1,0)+IF(Jogos!L119&gt;Jogos!J119,1,0)</f>
        <v>4</v>
      </c>
      <c r="Q15" s="1">
        <f t="shared" si="9"/>
        <v>3</v>
      </c>
      <c r="R15" s="3">
        <f>IF(Jogos!C19&lt;Jogos!E19,1,0)+IF(Jogos!E44&lt;Jogos!C44,1,0)+IF(Jogos!C69&lt;Jogos!E69,1,0)+IF(Jogos!E94&lt;Jogos!C94,1,0)+IF(Jogos!C119&lt;Jogos!E119,1,0)+IF(Jogos!L19&lt;Jogos!J19,1,0)+IF(Jogos!J44&lt;Jogos!L44,1,0)+IF(Jogos!L69&lt;Jogos!J69,1,0)+IF(Jogos!J94&lt;Jogos!L94,1,0)+IF(Jogos!L119&lt;Jogos!J119,1,0)</f>
        <v>2</v>
      </c>
      <c r="S15" s="3">
        <f>Jogos!C19+Jogos!E44+Jogos!C69+Jogos!E94+Jogos!C119+Jogos!L19+Jogos!J44+Jogos!L69+Jogos!J94+Jogos!L119</f>
        <v>9</v>
      </c>
      <c r="T15" s="1">
        <f>Jogos!E19+Jogos!C44+Jogos!E69+Jogos!C94+Jogos!E119+Jogos!J19+Jogos!L44+Jogos!J69+Jogos!L94+Jogos!J119</f>
        <v>7</v>
      </c>
      <c r="U15" s="1">
        <f t="shared" si="10"/>
        <v>2</v>
      </c>
      <c r="V15" s="1">
        <f t="shared" si="11"/>
        <v>15</v>
      </c>
      <c r="W15" s="2">
        <v>6</v>
      </c>
      <c r="Y15" s="44">
        <f t="shared" si="12"/>
        <v>150452090907</v>
      </c>
      <c r="AB15" s="95">
        <v>6</v>
      </c>
      <c r="AC15" s="95">
        <f>LARGE(Y10:Y19,AB15)</f>
        <v>140356190904</v>
      </c>
      <c r="AE15" s="95">
        <v>6</v>
      </c>
      <c r="AF15" s="95">
        <f>MATCH(AC15,Y10:Y19,0)</f>
        <v>9</v>
      </c>
    </row>
    <row r="16" spans="2:32" ht="18" customHeight="1" x14ac:dyDescent="0.25">
      <c r="B16" s="199"/>
      <c r="C16" s="107" t="s">
        <v>16</v>
      </c>
      <c r="D16" s="104" t="str">
        <f t="shared" si="8"/>
        <v>Espanha</v>
      </c>
      <c r="E16" s="104">
        <f t="shared" si="0"/>
        <v>9</v>
      </c>
      <c r="F16" s="104">
        <f t="shared" si="1"/>
        <v>0</v>
      </c>
      <c r="G16" s="104">
        <f t="shared" si="2"/>
        <v>4</v>
      </c>
      <c r="H16" s="104">
        <f t="shared" si="3"/>
        <v>5</v>
      </c>
      <c r="I16" s="104">
        <f t="shared" si="4"/>
        <v>1</v>
      </c>
      <c r="J16" s="104">
        <f t="shared" si="5"/>
        <v>12</v>
      </c>
      <c r="K16" s="104">
        <f t="shared" si="6"/>
        <v>-11</v>
      </c>
      <c r="L16" s="107">
        <f t="shared" si="7"/>
        <v>4</v>
      </c>
      <c r="M16" s="2">
        <v>7</v>
      </c>
      <c r="N16" s="198" t="s">
        <v>93</v>
      </c>
      <c r="O16" s="1">
        <f>IF(Jogos!C21&lt;&gt;"",1,0)+IF(Jogos!E46&lt;&gt;"",1,0)+IF(Jogos!C71&lt;&gt;"",1,0)+IF(Jogos!E96&lt;&gt;"",1,0)+IF(Jogos!C121&lt;&gt;"",1,0)+IF(Jogos!L21&lt;&gt;"",1,0)+IF(Jogos!J46&lt;&gt;"",1,0)+IF(Jogos!L71&lt;&gt;"",1,0)+IF(Jogos!J96&lt;&gt;"",1,0)+IF(Jogos!L121&lt;&gt;"",1,0)</f>
        <v>0</v>
      </c>
      <c r="P16" s="1">
        <f>IF(Jogos!C21&gt;Jogos!E21,1,0)+IF(Jogos!E46&gt;Jogos!C46,1,0)+IF(Jogos!C71&gt;Jogos!E71,1,0)+IF(Jogos!E96&gt;Jogos!C96,1,0)+IF(Jogos!C121&gt;Jogos!E121,1,0)+IF(Jogos!L21&gt;Jogos!J21,1,0)+IF(Jogos!J46&gt;Jogos!L46,1,0)+IF(Jogos!L71&gt;Jogos!J71,1,0)+IF(Jogos!J96&gt;Jogos!L96,1,0)+IF(Jogos!L121&gt;Jogos!J121,1,0)</f>
        <v>0</v>
      </c>
      <c r="Q16" s="1">
        <f t="shared" si="9"/>
        <v>0</v>
      </c>
      <c r="R16" s="3">
        <f>IF(Jogos!C21&lt;Jogos!E21,1,0)+IF(Jogos!E46&lt;Jogos!C46,1,0)+IF(Jogos!C71&lt;Jogos!E71,1,0)+IF(Jogos!E96&lt;Jogos!C96,1,0)+IF(Jogos!C121&lt;Jogos!E121,1,0)+IF(Jogos!L21&lt;Jogos!J21,1,0)+IF(Jogos!J46&lt;Jogos!L46,1,0)+IF(Jogos!L71&lt;Jogos!J71,1,0)+IF(Jogos!J96&lt;Jogos!L96,1,0)+IF(Jogos!L121&lt;Jogos!J121,1,0)</f>
        <v>0</v>
      </c>
      <c r="S16" s="3">
        <f>Jogos!C21+Jogos!E46+Jogos!C71+Jogos!E96+Jogos!C121+Jogos!L21+Jogos!J46+Jogos!L71+Jogos!J96+Jogos!L121</f>
        <v>0</v>
      </c>
      <c r="T16" s="1">
        <f>Jogos!E21+Jogos!C46+Jogos!E71+Jogos!C96+Jogos!E121+Jogos!J21+Jogos!L46+Jogos!J71+Jogos!L96+Jogos!J121</f>
        <v>0</v>
      </c>
      <c r="U16" s="1">
        <f t="shared" si="10"/>
        <v>0</v>
      </c>
      <c r="V16" s="1">
        <f t="shared" si="11"/>
        <v>0</v>
      </c>
      <c r="W16" s="2">
        <v>7</v>
      </c>
      <c r="Y16" s="44">
        <f t="shared" si="12"/>
        <v>50000006</v>
      </c>
      <c r="AB16" s="95">
        <v>7</v>
      </c>
      <c r="AC16" s="95">
        <f>LARGE(Y10:Y19,AB16)</f>
        <v>40039010910</v>
      </c>
      <c r="AE16" s="95">
        <v>7</v>
      </c>
      <c r="AF16" s="95">
        <f>MATCH(AC16,Y10:Y19,0)</f>
        <v>3</v>
      </c>
    </row>
    <row r="17" spans="2:32" ht="18" customHeight="1" x14ac:dyDescent="0.25">
      <c r="B17" s="199"/>
      <c r="C17" s="107" t="s">
        <v>17</v>
      </c>
      <c r="D17" s="12" t="str">
        <f t="shared" si="8"/>
        <v>Brasil</v>
      </c>
      <c r="E17" s="4">
        <f t="shared" si="0"/>
        <v>9</v>
      </c>
      <c r="F17" s="4">
        <f t="shared" si="1"/>
        <v>0</v>
      </c>
      <c r="G17" s="4">
        <f t="shared" si="2"/>
        <v>2</v>
      </c>
      <c r="H17" s="4">
        <f t="shared" si="3"/>
        <v>7</v>
      </c>
      <c r="I17" s="4">
        <f t="shared" si="4"/>
        <v>5</v>
      </c>
      <c r="J17" s="4">
        <f>VLOOKUP(AF17,$M$10:$W$19,8)</f>
        <v>20</v>
      </c>
      <c r="K17" s="4">
        <f t="shared" si="6"/>
        <v>-15</v>
      </c>
      <c r="L17" s="107">
        <f t="shared" si="7"/>
        <v>2</v>
      </c>
      <c r="M17" s="2">
        <v>8</v>
      </c>
      <c r="N17" s="198" t="s">
        <v>94</v>
      </c>
      <c r="O17" s="1">
        <f>IF(Jogos!C23&lt;&gt;"",1,0)+IF(Jogos!E48&lt;&gt;"",1,0)+IF(Jogos!C73&lt;&gt;"",1,0)+IF(Jogos!E98&lt;&gt;"",1,0)+IF(Jogos!C123&lt;&gt;"",1,0)+IF(Jogos!L23&lt;&gt;"",1,0)+IF(Jogos!J48&lt;&gt;"",1,0)+IF(Jogos!L73&lt;&gt;"",1,0)+IF(Jogos!J98&lt;&gt;"",1,0)+IF(Jogos!L123&lt;&gt;"",1,0)</f>
        <v>0</v>
      </c>
      <c r="P17" s="1">
        <f>IF(Jogos!C23&gt;Jogos!E23,1,0)+IF(Jogos!E48&gt;Jogos!C48,1,0)+IF(Jogos!C73&gt;Jogos!E73,1,0)+IF(Jogos!E98&gt;Jogos!C98,1,0)+IF(Jogos!C123&gt;Jogos!E123,1,0)+IF(Jogos!L23&gt;Jogos!J23,1,0)+IF(Jogos!J48&gt;Jogos!L48,1,0)+IF(Jogos!L73&gt;Jogos!J73,1,0)+IF(Jogos!J98&gt;Jogos!L98,1,0)+IF(Jogos!L123&gt;Jogos!J123,1,0)</f>
        <v>0</v>
      </c>
      <c r="Q17" s="1">
        <f t="shared" si="9"/>
        <v>0</v>
      </c>
      <c r="R17" s="3">
        <f>IF(Jogos!C23&lt;Jogos!E23,1,0)+IF(Jogos!E48&lt;Jogos!C48,1,0)+IF(Jogos!C73&lt;Jogos!E73,1,0)+IF(Jogos!E98&lt;Jogos!C98,1,0)+IF(Jogos!C123&lt;Jogos!E123,1,0)+IF(Jogos!L23&lt;Jogos!J23,1,0)+IF(Jogos!J48&lt;Jogos!L48,1,0)+IF(Jogos!L73&lt;Jogos!J73,1,0)+IF(Jogos!J98&lt;Jogos!L98,1,0)+IF(Jogos!L123&lt;Jogos!J123,1,0)</f>
        <v>0</v>
      </c>
      <c r="S17" s="3">
        <f>Jogos!C23+Jogos!E48+Jogos!C73+Jogos!E98+Jogos!C123+Jogos!L23+Jogos!J48+Jogos!L73+Jogos!J98+Jogos!L123</f>
        <v>0</v>
      </c>
      <c r="T17" s="1">
        <f>Jogos!E23+Jogos!C48+Jogos!E73+Jogos!C98+Jogos!E123+Jogos!J23+Jogos!L48+Jogos!J73+Jogos!L98+Jogos!J123</f>
        <v>0</v>
      </c>
      <c r="U17" s="1">
        <f t="shared" si="10"/>
        <v>0</v>
      </c>
      <c r="V17" s="1">
        <f t="shared" si="11"/>
        <v>0</v>
      </c>
      <c r="W17" s="2">
        <v>8</v>
      </c>
      <c r="Y17" s="44">
        <f t="shared" si="12"/>
        <v>50000005</v>
      </c>
      <c r="AB17" s="95">
        <v>8</v>
      </c>
      <c r="AC17" s="95">
        <f>LARGE(Y10:Y19,AB17)</f>
        <v>20035050911</v>
      </c>
      <c r="AE17" s="95">
        <v>8</v>
      </c>
      <c r="AF17" s="95">
        <f>MATCH(AC17,Y10:Y19,0)</f>
        <v>2</v>
      </c>
    </row>
    <row r="18" spans="2:32" ht="18" customHeight="1" x14ac:dyDescent="0.25">
      <c r="B18" s="199"/>
      <c r="C18" s="107" t="s">
        <v>18</v>
      </c>
      <c r="D18" s="104" t="str">
        <f t="shared" si="8"/>
        <v>Suécia- WO</v>
      </c>
      <c r="E18" s="104">
        <f t="shared" si="0"/>
        <v>0</v>
      </c>
      <c r="F18" s="104">
        <f t="shared" si="1"/>
        <v>0</v>
      </c>
      <c r="G18" s="104">
        <f t="shared" si="2"/>
        <v>0</v>
      </c>
      <c r="H18" s="104">
        <f t="shared" si="3"/>
        <v>0</v>
      </c>
      <c r="I18" s="104">
        <f t="shared" si="4"/>
        <v>0</v>
      </c>
      <c r="J18" s="104">
        <f t="shared" si="5"/>
        <v>0</v>
      </c>
      <c r="K18" s="104">
        <f t="shared" si="6"/>
        <v>0</v>
      </c>
      <c r="L18" s="107">
        <f t="shared" si="7"/>
        <v>0</v>
      </c>
      <c r="M18" s="2">
        <v>9</v>
      </c>
      <c r="N18" s="198" t="s">
        <v>79</v>
      </c>
      <c r="O18" s="1">
        <f>IF(Jogos!C25&lt;&gt;"",1,0)+IF(Jogos!E50&lt;&gt;"",1,0)+IF(Jogos!C75&lt;&gt;"",1,0)+IF(Jogos!E100&lt;&gt;"",1,0)+IF(Jogos!C125&lt;&gt;"",1,0)+IF(Jogos!L25&lt;&gt;"",1,0)+IF(Jogos!J50&lt;&gt;"",1,0)+IF(Jogos!L75&lt;&gt;"",1,0)+IF(Jogos!J100&lt;&gt;"",1,0)+IF(Jogos!L125&lt;&gt;"",1,0)</f>
        <v>9</v>
      </c>
      <c r="P18" s="1">
        <f>IF(Jogos!C25&gt;Jogos!E25,1,0)+IF(Jogos!E50&gt;Jogos!C50,1,0)+IF(Jogos!C75&gt;Jogos!E75,1,0)+IF(Jogos!E100&gt;Jogos!C100,1,0)+IF(Jogos!C125&gt;Jogos!E125,1,0)+IF(Jogos!L25&gt;Jogos!J25,1,0)+IF(Jogos!J50&gt;Jogos!L50,1,0)+IF(Jogos!L75&gt;Jogos!J75,1,0)+IF(Jogos!J100&gt;Jogos!L100,1,0)+IF(Jogos!L125&gt;Jogos!J125,1,0)</f>
        <v>3</v>
      </c>
      <c r="Q18" s="1">
        <f t="shared" si="9"/>
        <v>5</v>
      </c>
      <c r="R18" s="3">
        <f>IF(Jogos!C25&lt;Jogos!E25,1,0)+IF(Jogos!E50&lt;Jogos!C50,1,0)+IF(Jogos!C75&lt;Jogos!E75,1,0)+IF(Jogos!E100&lt;Jogos!C100,1,0)+IF(Jogos!C125&lt;Jogos!E125,1,0)+IF(Jogos!L25&lt;Jogos!J25,1,0)+IF(Jogos!J50&lt;Jogos!L50,1,0)+IF(Jogos!L75&lt;Jogos!J75,1,0)+IF(Jogos!J100&lt;Jogos!L100,1,0)+IF(Jogos!L125&lt;Jogos!J125,1,0)</f>
        <v>1</v>
      </c>
      <c r="S18" s="3">
        <f>Jogos!C25+Jogos!E50+Jogos!C75+Jogos!E100+Jogos!C125+Jogos!L25+Jogos!J50+Jogos!L75+Jogos!J100+Jogos!L125</f>
        <v>19</v>
      </c>
      <c r="T18" s="1">
        <f>Jogos!E25+Jogos!C50+Jogos!E75+Jogos!C100+Jogos!E125+Jogos!J25+Jogos!L50+Jogos!J75+Jogos!L100+Jogos!J125</f>
        <v>13</v>
      </c>
      <c r="U18" s="1">
        <f t="shared" si="10"/>
        <v>6</v>
      </c>
      <c r="V18" s="1">
        <f t="shared" si="11"/>
        <v>14</v>
      </c>
      <c r="W18" s="2">
        <v>9</v>
      </c>
      <c r="Y18" s="44">
        <f t="shared" si="12"/>
        <v>140356190904</v>
      </c>
      <c r="AB18" s="95">
        <v>9</v>
      </c>
      <c r="AC18" s="95">
        <f>LARGE(Y10:Y19,AB18)</f>
        <v>50000006</v>
      </c>
      <c r="AE18" s="95">
        <v>9</v>
      </c>
      <c r="AF18" s="95">
        <f>MATCH(AC18,Y10:Y19,0)</f>
        <v>7</v>
      </c>
    </row>
    <row r="19" spans="2:32" ht="18" customHeight="1" x14ac:dyDescent="0.25">
      <c r="B19" s="96"/>
      <c r="C19" s="107" t="s">
        <v>39</v>
      </c>
      <c r="D19" s="12" t="str">
        <f t="shared" si="8"/>
        <v>Nigéria- WO</v>
      </c>
      <c r="E19" s="12">
        <f t="shared" si="0"/>
        <v>0</v>
      </c>
      <c r="F19" s="12">
        <f t="shared" si="1"/>
        <v>0</v>
      </c>
      <c r="G19" s="12">
        <f t="shared" si="2"/>
        <v>0</v>
      </c>
      <c r="H19" s="12">
        <f t="shared" si="3"/>
        <v>0</v>
      </c>
      <c r="I19" s="12">
        <f t="shared" si="4"/>
        <v>0</v>
      </c>
      <c r="J19" s="12">
        <f t="shared" si="5"/>
        <v>0</v>
      </c>
      <c r="K19" s="12">
        <f>VLOOKUP(AF19,$M$10:$W$19,9)</f>
        <v>0</v>
      </c>
      <c r="L19" s="107">
        <f t="shared" si="7"/>
        <v>0</v>
      </c>
      <c r="M19" s="2">
        <v>10</v>
      </c>
      <c r="N19" s="198" t="s">
        <v>88</v>
      </c>
      <c r="O19" s="198">
        <f>IF(Jogos!C27&lt;&gt;"",1,0)+IF(Jogos!E52&lt;&gt;"",1,0)+IF(Jogos!C77&lt;&gt;"",1,0)+IF(Jogos!E102&lt;&gt;"",1,0)+IF(Jogos!C127&lt;&gt;"",1,0)+IF(Jogos!L27&lt;&gt;"",1,0)+IF(Jogos!J52&lt;&gt;"",1,0)+IF(Jogos!L77&lt;&gt;"",1,0)+IF(Jogos!J102&lt;&gt;"",1,0)+IF(Jogos!L127&lt;&gt;"",1,0)</f>
        <v>9</v>
      </c>
      <c r="P19" s="198">
        <f>IF(Jogos!C27&gt;Jogos!E27,1,0)+IF(Jogos!E52&gt;Jogos!C52,1,0)+IF(Jogos!C77&gt;Jogos!E77,1,0)+IF(Jogos!E102&gt;Jogos!C102,1,0)+IF(Jogos!C127&gt;Jogos!E127,1,0)+IF(Jogos!L27&gt;Jogos!J27,1,0)+IF(Jogos!J52&gt;Jogos!L52,1,0)+IF(Jogos!L77&gt;Jogos!J77,1,0)+IF(Jogos!J102&gt;Jogos!L102,1,0)+IF(Jogos!L127&gt;Jogos!J127,1,0)</f>
        <v>5</v>
      </c>
      <c r="Q19" s="1">
        <f t="shared" si="9"/>
        <v>1</v>
      </c>
      <c r="R19" s="198">
        <f>IF(Jogos!C27&lt;Jogos!E27,1,0)+IF(Jogos!E52&lt;Jogos!C52,1,0)+IF(Jogos!C77&lt;Jogos!E77,1,0)+IF(Jogos!E102&lt;Jogos!C102,1,0)+IF(Jogos!C127&lt;Jogos!E127,1,0)+IF(Jogos!L27&lt;Jogos!J27,1,0)+IF(Jogos!J52&lt;Jogos!L52,1,0)+IF(Jogos!L77&lt;Jogos!J77,1,0)+IF(Jogos!J102&lt;Jogos!L102,1,0)+IF(Jogos!L127&lt;Jogos!J127,1,0)</f>
        <v>3</v>
      </c>
      <c r="S19" s="198">
        <f>Jogos!C27+Jogos!E52+Jogos!C77+Jogos!E102+Jogos!C127+Jogos!L27+Jogos!J52+Jogos!L77+Jogos!J102+Jogos!L127</f>
        <v>16</v>
      </c>
      <c r="T19" s="198">
        <f>Jogos!E27+Jogos!C52+Jogos!E77+Jogos!C102+Jogos!E127+Jogos!J27+Jogos!L52+Jogos!J77+Jogos!L102+Jogos!J127</f>
        <v>13</v>
      </c>
      <c r="U19" s="1">
        <f t="shared" si="10"/>
        <v>3</v>
      </c>
      <c r="V19" s="1">
        <f t="shared" si="11"/>
        <v>16</v>
      </c>
      <c r="W19" s="156">
        <v>10</v>
      </c>
      <c r="Y19" s="44">
        <f t="shared" si="12"/>
        <v>160553160903</v>
      </c>
      <c r="AB19" s="95">
        <v>10</v>
      </c>
      <c r="AC19" s="95">
        <f>LARGE(Y10:Y19,AB19)</f>
        <v>50000005</v>
      </c>
      <c r="AE19" s="95">
        <v>10</v>
      </c>
      <c r="AF19" s="95">
        <f>MATCH(AC19,Y10:Y19,0)</f>
        <v>8</v>
      </c>
    </row>
    <row r="20" spans="2:32" ht="18" customHeight="1" x14ac:dyDescent="0.25">
      <c r="B20" s="96"/>
    </row>
    <row r="21" spans="2:32" ht="18" customHeight="1" x14ac:dyDescent="0.25">
      <c r="B21" s="96"/>
      <c r="C21" s="175" t="s">
        <v>33</v>
      </c>
      <c r="D21" s="176"/>
      <c r="E21" s="176"/>
      <c r="F21" s="176"/>
      <c r="G21" s="176"/>
      <c r="H21" s="176"/>
      <c r="I21" s="176"/>
      <c r="J21" s="176"/>
      <c r="K21" s="176"/>
      <c r="L21" s="177"/>
    </row>
    <row r="22" spans="2:32" ht="18" customHeight="1" x14ac:dyDescent="0.25">
      <c r="B22" s="96"/>
      <c r="C22" s="158" t="s">
        <v>0</v>
      </c>
      <c r="D22" s="158" t="s">
        <v>1</v>
      </c>
      <c r="E22" s="158" t="s">
        <v>2</v>
      </c>
      <c r="F22" s="158" t="s">
        <v>3</v>
      </c>
      <c r="G22" s="158" t="s">
        <v>4</v>
      </c>
      <c r="H22" s="158" t="s">
        <v>5</v>
      </c>
      <c r="I22" s="158" t="s">
        <v>6</v>
      </c>
      <c r="J22" s="158" t="s">
        <v>7</v>
      </c>
      <c r="K22" s="158" t="s">
        <v>8</v>
      </c>
      <c r="L22" s="158" t="s">
        <v>9</v>
      </c>
      <c r="M22" s="2"/>
      <c r="N22" s="1" t="s">
        <v>1</v>
      </c>
      <c r="O22" s="1" t="s">
        <v>2</v>
      </c>
      <c r="P22" s="1" t="s">
        <v>3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2" t="s">
        <v>19</v>
      </c>
    </row>
    <row r="23" spans="2:32" ht="3" customHeight="1" x14ac:dyDescent="0.25">
      <c r="B23" s="96"/>
      <c r="C23" s="20"/>
      <c r="D23" s="9"/>
      <c r="E23" s="9"/>
      <c r="F23" s="9"/>
      <c r="G23" s="9"/>
      <c r="H23" s="9"/>
      <c r="I23" s="9"/>
      <c r="J23" s="9"/>
      <c r="K23" s="9"/>
      <c r="L23" s="9"/>
      <c r="M23" s="2"/>
      <c r="N23" s="1"/>
      <c r="O23" s="1"/>
      <c r="P23" s="1"/>
      <c r="Q23" s="1"/>
      <c r="R23" s="1"/>
      <c r="S23" s="1"/>
      <c r="T23" s="1"/>
      <c r="U23" s="1"/>
      <c r="V23" s="1"/>
      <c r="W23" s="2"/>
    </row>
    <row r="24" spans="2:32" ht="18" customHeight="1" x14ac:dyDescent="0.25">
      <c r="B24" s="199"/>
      <c r="C24" s="105" t="s">
        <v>10</v>
      </c>
      <c r="D24" s="104" t="str">
        <f t="shared" ref="D24:D33" si="13">VLOOKUP(AF24,$M$24:$W$33,2)</f>
        <v>México</v>
      </c>
      <c r="E24" s="104">
        <f t="shared" ref="E24:E33" si="14">VLOOKUP(AF24,$M$24:$W$33,3)</f>
        <v>8</v>
      </c>
      <c r="F24" s="104">
        <f t="shared" ref="F24:F33" si="15">VLOOKUP(AF24,$M$24:$W$33,4)</f>
        <v>4</v>
      </c>
      <c r="G24" s="104">
        <f t="shared" ref="G24:G33" si="16">VLOOKUP(AF24,$M$24:$W$33,5)</f>
        <v>2</v>
      </c>
      <c r="H24" s="104">
        <f t="shared" ref="H24:H33" si="17">VLOOKUP(AF24,$M$24:$W$33,6)</f>
        <v>2</v>
      </c>
      <c r="I24" s="104">
        <f t="shared" ref="I24:I33" si="18">VLOOKUP(AF24,$M$24:$W$33,7)</f>
        <v>13</v>
      </c>
      <c r="J24" s="104">
        <f t="shared" ref="J24:J33" si="19">VLOOKUP(AF24,$M$24:$W$33,8)</f>
        <v>10</v>
      </c>
      <c r="K24" s="104">
        <f t="shared" ref="K24:K33" si="20">VLOOKUP(AF24,$M$24:$W$33,9)</f>
        <v>3</v>
      </c>
      <c r="L24" s="108">
        <f t="shared" ref="L24:L33" si="21">VLOOKUP(AF24,$M$24:$W$33,10)</f>
        <v>14</v>
      </c>
      <c r="M24" s="2">
        <v>1</v>
      </c>
      <c r="N24" s="1" t="s">
        <v>80</v>
      </c>
      <c r="O24" s="1">
        <f>IF(Jogos!E9&lt;&gt;"",1,0)+IF(Jogos!C52&lt;&gt;"",1,0)+IF(Jogos!E75&lt;&gt;"",1,0)+IF(Jogos!C98&lt;&gt;"",1,0)+IF(Jogos!E121&lt;&gt;"",1,0)+IF(Jogos!J19&lt;&gt;"",1,0)+IF(Jogos!L42&lt;&gt;"",1,0)+IF(Jogos!J65&lt;&gt;"",1,0)+IF(Jogos!L88&lt;&gt;"",1,0)+IF(Jogos!J111&lt;&gt;"",1,0)</f>
        <v>8</v>
      </c>
      <c r="P24" s="1">
        <f>IF(Jogos!E9&gt;Jogos!C9,1,0)+IF(Jogos!C52&gt;Jogos!E52,1,0)+IF(Jogos!E75&gt;Jogos!C75,1,0)+IF(Jogos!C98&gt;Jogos!E98,1,0)+IF(Jogos!E121&gt;Jogos!C121,1,0)+IF(Jogos!J19&gt;Jogos!L19,1,0)+IF(Jogos!L42&gt;Jogos!J42,1,0)+IF(Jogos!J65&gt;Jogos!L65,1,0)+IF(Jogos!L88&gt;Jogos!J88,1,0)+IF(Jogos!J111&gt;Jogos!L111,1,0)</f>
        <v>3</v>
      </c>
      <c r="Q24" s="1">
        <f t="shared" ref="Q24:Q33" si="22">O24-P24-R24</f>
        <v>3</v>
      </c>
      <c r="R24" s="1">
        <f>IF(Jogos!E9&lt;Jogos!C9,1,0)+IF(Jogos!C52&lt;Jogos!E52,1,0)+IF(Jogos!E75&lt;Jogos!C75,1,0)+IF(Jogos!C98&lt;Jogos!E98,1,0)+IF(Jogos!E121&lt;Jogos!C121,1,0)+IF(Jogos!J19&lt;Jogos!L19,1,0)+IF(Jogos!L42&lt;Jogos!J42,1,0)+IF(Jogos!J65&lt;Jogos!L65,1,0)+IF(Jogos!L88&lt;Jogos!J88,1,0)+IF(Jogos!J111&lt;Jogos!L111,1,0)</f>
        <v>2</v>
      </c>
      <c r="S24" s="3">
        <f>Jogos!E9+Jogos!C52+Jogos!E75+Jogos!C98+Jogos!E121+Jogos!J19+Jogos!L42+Jogos!J65+Jogos!L88+Jogos!J111</f>
        <v>12</v>
      </c>
      <c r="T24" s="1">
        <f>Jogos!C9+Jogos!E52+Jogos!C75+Jogos!E98+Jogos!C121+Jogos!L19+Jogos!J42+Jogos!L65+Jogos!J88+Jogos!L111</f>
        <v>11</v>
      </c>
      <c r="U24" s="1">
        <f t="shared" ref="U24:U33" si="23">S24-T24</f>
        <v>1</v>
      </c>
      <c r="V24" s="1">
        <f t="shared" ref="V24:V33" si="24">P24*3+Q24</f>
        <v>12</v>
      </c>
      <c r="W24" s="2">
        <v>11</v>
      </c>
      <c r="Y24" s="44">
        <f>(10^10)*V24+(10^8)*P24+(10^6)*(50+U24)+(10^4)*S24+(10^2)*O24+(13-M24)</f>
        <v>120351120812</v>
      </c>
      <c r="AB24" s="95">
        <v>1</v>
      </c>
      <c r="AC24" s="95">
        <f>LARGE(Y24:Y33,AB24)</f>
        <v>140453130807</v>
      </c>
      <c r="AE24" s="95">
        <v>1</v>
      </c>
      <c r="AF24" s="95">
        <f>MATCH(AC24,$Y24:Y33,0)</f>
        <v>6</v>
      </c>
    </row>
    <row r="25" spans="2:32" ht="18" customHeight="1" x14ac:dyDescent="0.25">
      <c r="B25" s="199"/>
      <c r="C25" s="105" t="s">
        <v>11</v>
      </c>
      <c r="D25" s="4" t="str">
        <f t="shared" si="13"/>
        <v>França</v>
      </c>
      <c r="E25" s="4">
        <f t="shared" si="14"/>
        <v>8</v>
      </c>
      <c r="F25" s="4">
        <f t="shared" si="15"/>
        <v>3</v>
      </c>
      <c r="G25" s="4">
        <f t="shared" si="16"/>
        <v>4</v>
      </c>
      <c r="H25" s="4">
        <f t="shared" si="17"/>
        <v>1</v>
      </c>
      <c r="I25" s="4">
        <f t="shared" si="18"/>
        <v>19</v>
      </c>
      <c r="J25" s="4">
        <f t="shared" si="19"/>
        <v>11</v>
      </c>
      <c r="K25" s="4">
        <f t="shared" si="20"/>
        <v>8</v>
      </c>
      <c r="L25" s="108">
        <f t="shared" si="21"/>
        <v>13</v>
      </c>
      <c r="M25" s="2">
        <v>2</v>
      </c>
      <c r="N25" s="1" t="s">
        <v>90</v>
      </c>
      <c r="O25" s="1">
        <f>IF(Jogos!E11&lt;&gt;"",1,0)+IF(Jogos!C34&lt;&gt;"",1,0)+IF(Jogos!E77&lt;&gt;"",1,0)+IF(Jogos!C100&lt;&gt;"",1,0)+IF(Jogos!E123&lt;&gt;"",1,0)+IF(Jogos!J21&lt;&gt;"",1,0)+IF(Jogos!L44&lt;&gt;"",1,0)+IF(Jogos!J67&lt;&gt;"",1,0)+IF(Jogos!L90&lt;&gt;"",1,0)+IF(Jogos!J113&lt;&gt;"",1,0)</f>
        <v>8</v>
      </c>
      <c r="P25" s="1">
        <f>IF(Jogos!E11&gt;Jogos!C11,1,0)+IF(Jogos!C34&gt;Jogos!E34,1,0)+IF(Jogos!E77&gt;Jogos!C77,1,0)+IF(Jogos!C100&gt;Jogos!E100,1,0)+IF(Jogos!E123&gt;Jogos!C123,1,0)+IF(Jogos!J21&gt;Jogos!L21,1,0)+IF(Jogos!L44&gt;Jogos!J44,1,0)+IF(Jogos!J67&gt;Jogos!L67,1,0)+IF(Jogos!L90&gt;Jogos!J90,1,0)+IF(Jogos!J113&gt;Jogos!L113,1,0)</f>
        <v>2</v>
      </c>
      <c r="Q25" s="1">
        <f t="shared" si="22"/>
        <v>4</v>
      </c>
      <c r="R25" s="3">
        <f>IF(Jogos!E11&gt;Jogos!C11,1,0)+IF(Jogos!C34&gt;Jogos!E34,1,0)+IF(Jogos!E77&gt;Jogos!C77,1,0)+IF(Jogos!C100&gt;Jogos!E100,1,0)+IF(Jogos!E123&gt;Jogos!C123,1,0)+IF(Jogos!J21&gt;Jogos!L21,1,0)+IF(Jogos!L44&gt;Jogos!J44,1,0)+IF(Jogos!J67&gt;Jogos!L67,1,0)+IF(Jogos!L90&gt;Jogos!J90,1,0)+IF(Jogos!J113&gt;Jogos!L113,1,0)</f>
        <v>2</v>
      </c>
      <c r="S25" s="3">
        <f>Jogos!E11+Jogos!C34+Jogos!E77+Jogos!C100+Jogos!E123+Jogos!J21+Jogos!L44+Jogos!J67+Jogos!L90+Jogos!J113</f>
        <v>7</v>
      </c>
      <c r="T25" s="1">
        <f>Jogos!C11+Jogos!E34+Jogos!C77+Jogos!E100+Jogos!C123+Jogos!L21+Jogos!J44+Jogos!L67+Jogos!J90+Jogos!L113</f>
        <v>14</v>
      </c>
      <c r="U25" s="1">
        <f t="shared" si="23"/>
        <v>-7</v>
      </c>
      <c r="V25" s="1">
        <f t="shared" si="24"/>
        <v>10</v>
      </c>
      <c r="W25" s="2">
        <v>12</v>
      </c>
      <c r="Y25" s="44">
        <f t="shared" ref="Y25:Y33" si="25">(10^10)*V25+(10^8)*P25+(10^6)*(50+U25)+(10^4)*S25+(10^2)*O25+(13-M25)</f>
        <v>100243070811</v>
      </c>
      <c r="AB25" s="95">
        <v>2</v>
      </c>
      <c r="AC25" s="95">
        <f>LARGE(Y24:Y33,AB25)</f>
        <v>130358190809</v>
      </c>
      <c r="AE25" s="95">
        <v>2</v>
      </c>
      <c r="AF25" s="95">
        <f>MATCH(AC25,Y24:Y33,0)</f>
        <v>4</v>
      </c>
    </row>
    <row r="26" spans="2:32" ht="18" customHeight="1" x14ac:dyDescent="0.25">
      <c r="B26" s="199"/>
      <c r="C26" s="106" t="s">
        <v>12</v>
      </c>
      <c r="D26" s="104" t="str">
        <f t="shared" si="13"/>
        <v>Portugal</v>
      </c>
      <c r="E26" s="104">
        <f t="shared" si="14"/>
        <v>8</v>
      </c>
      <c r="F26" s="104">
        <f t="shared" si="15"/>
        <v>3</v>
      </c>
      <c r="G26" s="104">
        <f t="shared" si="16"/>
        <v>3</v>
      </c>
      <c r="H26" s="104">
        <f t="shared" si="17"/>
        <v>2</v>
      </c>
      <c r="I26" s="104">
        <f t="shared" si="18"/>
        <v>12</v>
      </c>
      <c r="J26" s="104">
        <f t="shared" si="19"/>
        <v>11</v>
      </c>
      <c r="K26" s="104">
        <f t="shared" si="20"/>
        <v>1</v>
      </c>
      <c r="L26" s="106">
        <f t="shared" si="21"/>
        <v>12</v>
      </c>
      <c r="M26" s="2">
        <v>3</v>
      </c>
      <c r="N26" s="1" t="s">
        <v>81</v>
      </c>
      <c r="O26" s="1">
        <f>IF(Jogos!E13&lt;&gt;"",1,0)+IF(Jogos!C36&lt;&gt;"",1,0)+IF(Jogos!E59&lt;&gt;"",1,0)+IF(Jogos!C102&lt;&gt;"",1,0)+IF(Jogos!E125&lt;&gt;"",1,0)+IF(Jogos!J23&lt;&gt;"",1,0)+IF(Jogos!L46&lt;&gt;"",1,0)+IF(Jogos!J69&lt;&gt;"",1,0)+IF(Jogos!L92&lt;&gt;"",1,0)+IF(Jogos!J115&lt;&gt;"",1,0)</f>
        <v>8</v>
      </c>
      <c r="P26" s="1">
        <f>IF(Jogos!E13&gt;Jogos!C13,1,0)+IF(Jogos!C36&gt;Jogos!E36,1,0)+IF(Jogos!E59&gt;Jogos!C59,1,0)+IF(Jogos!C102&gt;Jogos!E102,1,0)+IF(Jogos!E125&gt;Jogos!C125,1,0)+IF(Jogos!J23&gt;Jogos!L23,1,0)+IF(Jogos!L46&gt;Jogos!J46,1,0)+IF(Jogos!J69&gt;Jogos!L69,1,0)+IF(Jogos!L92&gt;Jogos!J92,1,0)+IF(Jogos!J115&gt;Jogos!L115,1,0)</f>
        <v>3</v>
      </c>
      <c r="Q26" s="1">
        <f t="shared" si="22"/>
        <v>1</v>
      </c>
      <c r="R26" s="3">
        <f>IF(Jogos!E13&lt;Jogos!C13,1,0)+IF(Jogos!C36&lt;Jogos!E36,1,0)+IF(Jogos!E59&lt;Jogos!C59,1,0)+IF(Jogos!C102&lt;Jogos!E102,1,0)+IF(Jogos!E125&lt;Jogos!C125,1,0)+IF(Jogos!J23&lt;Jogos!L23,1,0)+IF(Jogos!L46&lt;Jogos!J46,1,0)+IF(Jogos!J69&lt;Jogos!L69,1,0)+IF(Jogos!L92&lt;Jogos!J92,1,0)+IF(Jogos!J115&lt;Jogos!L115,1,0)</f>
        <v>4</v>
      </c>
      <c r="S26" s="3">
        <f>Jogos!E13+Jogos!C36+Jogos!E59+Jogos!C102+Jogos!E125+Jogos!J23+Jogos!L46+Jogos!J69+Jogos!L92+Jogos!J115</f>
        <v>9</v>
      </c>
      <c r="T26" s="1">
        <f>Jogos!C13+Jogos!E36+Jogos!C59+Jogos!E102+Jogos!C125+Jogos!L23+Jogos!J46+Jogos!L69+Jogos!J92+Jogos!L115</f>
        <v>7</v>
      </c>
      <c r="U26" s="1">
        <f t="shared" si="23"/>
        <v>2</v>
      </c>
      <c r="V26" s="1">
        <f t="shared" si="24"/>
        <v>10</v>
      </c>
      <c r="W26" s="2">
        <v>13</v>
      </c>
      <c r="Y26" s="44">
        <f>(10^10)*V26+(10^8)*P26+(10^6)*(50+U26)+(10^4)*S26+(10^2)*O26+(13-M26)</f>
        <v>100352090810</v>
      </c>
      <c r="AB26" s="95">
        <v>3</v>
      </c>
      <c r="AC26" s="95">
        <f>LARGE(Y24:Y33,AB26)</f>
        <v>120351120812</v>
      </c>
      <c r="AE26" s="95">
        <v>3</v>
      </c>
      <c r="AF26" s="95">
        <f>MATCH(AC26,Y24:Y33,0)</f>
        <v>1</v>
      </c>
    </row>
    <row r="27" spans="2:32" ht="18" customHeight="1" x14ac:dyDescent="0.25">
      <c r="B27" s="199"/>
      <c r="C27" s="106" t="s">
        <v>13</v>
      </c>
      <c r="D27" s="4" t="str">
        <f t="shared" si="13"/>
        <v>Croácia</v>
      </c>
      <c r="E27" s="4">
        <f t="shared" si="14"/>
        <v>8</v>
      </c>
      <c r="F27" s="4">
        <f t="shared" si="15"/>
        <v>3</v>
      </c>
      <c r="G27" s="4">
        <f t="shared" si="16"/>
        <v>3</v>
      </c>
      <c r="H27" s="4">
        <f t="shared" si="17"/>
        <v>2</v>
      </c>
      <c r="I27" s="4">
        <f t="shared" si="18"/>
        <v>9</v>
      </c>
      <c r="J27" s="4">
        <f t="shared" si="19"/>
        <v>10</v>
      </c>
      <c r="K27" s="4">
        <f t="shared" si="20"/>
        <v>-1</v>
      </c>
      <c r="L27" s="106">
        <f t="shared" si="21"/>
        <v>12</v>
      </c>
      <c r="M27" s="2">
        <v>4</v>
      </c>
      <c r="N27" s="1" t="s">
        <v>82</v>
      </c>
      <c r="O27" s="1">
        <f>IF(Jogos!E15&lt;&gt;"",1,0)+IF(Jogos!C38&lt;&gt;"",1,0)+IF(Jogos!E61&lt;&gt;"",1,0)+IF(Jogos!C84&lt;&gt;"",1,0)+IF(Jogos!E127&lt;&gt;"",1,0)+IF(Jogos!J25&lt;&gt;"",1,0)+IF(Jogos!L48&lt;&gt;"",1,0)+IF(Jogos!J71&lt;&gt;"",1,0)+IF(Jogos!L94&lt;&gt;"",1,0)+IF(Jogos!J117&lt;&gt;"",1,0)</f>
        <v>8</v>
      </c>
      <c r="P27" s="1">
        <f>IF(Jogos!E15&gt;Jogos!C15,1,0)+IF(Jogos!C38&gt;Jogos!E38,1,0)+IF(Jogos!E61&gt;Jogos!C61,1,0)+IF(Jogos!C84&gt;Jogos!E84,1,0)+IF(Jogos!E127&gt;Jogos!C127,1,0)+IF(Jogos!J25&gt;Jogos!L25,1,0)+IF(Jogos!L48&gt;Jogos!J48,1,0)+IF(Jogos!J71&gt;Jogos!L71,1,0)+IF(Jogos!L94&gt;Jogos!J94,1,0)+IF(Jogos!J117&gt;Jogos!L117,1,0)</f>
        <v>3</v>
      </c>
      <c r="Q27" s="1">
        <f t="shared" si="22"/>
        <v>4</v>
      </c>
      <c r="R27" s="3">
        <f>IF(Jogos!E15&lt;Jogos!C15,1,0)+IF(Jogos!C38&lt;Jogos!E38,1,0)+IF(Jogos!E61&lt;Jogos!C61,1,0)+IF(Jogos!C84&lt;Jogos!E84,1,0)+IF(Jogos!E127&lt;Jogos!C127,1,0)+IF(Jogos!J25&lt;Jogos!L25,1,0)+IF(Jogos!L48&lt;Jogos!J48,1,0)+IF(Jogos!J71&lt;Jogos!L71,1,0)+IF(Jogos!L94&lt;Jogos!J94,1,0)+IF(Jogos!J117&lt;Jogos!L117,1,0)</f>
        <v>1</v>
      </c>
      <c r="S27" s="3">
        <f>Jogos!E15+Jogos!C38+Jogos!E61+Jogos!C84+Jogos!E127+Jogos!J25+Jogos!L48+Jogos!J71+Jogos!L94+Jogos!J117</f>
        <v>19</v>
      </c>
      <c r="T27" s="1">
        <f>Jogos!C15+Jogos!E38+Jogos!C61+Jogos!E84+Jogos!C127+Jogos!L25+Jogos!J48+Jogos!L71+Jogos!J94+Jogos!L117</f>
        <v>11</v>
      </c>
      <c r="U27" s="1">
        <f t="shared" si="23"/>
        <v>8</v>
      </c>
      <c r="V27" s="1">
        <f t="shared" si="24"/>
        <v>13</v>
      </c>
      <c r="W27" s="2">
        <v>14</v>
      </c>
      <c r="Y27" s="44">
        <f t="shared" si="25"/>
        <v>130358190809</v>
      </c>
      <c r="AB27" s="95">
        <v>4</v>
      </c>
      <c r="AC27" s="95">
        <f>LARGE(Y24:Y33,AB27)</f>
        <v>120349090806</v>
      </c>
      <c r="AE27" s="95">
        <v>4</v>
      </c>
      <c r="AF27" s="95">
        <f>MATCH(AC27,Y24:Y33,0)</f>
        <v>7</v>
      </c>
    </row>
    <row r="28" spans="2:32" ht="18" customHeight="1" x14ac:dyDescent="0.25">
      <c r="B28" s="199"/>
      <c r="C28" s="106" t="s">
        <v>14</v>
      </c>
      <c r="D28" s="104" t="str">
        <f t="shared" si="13"/>
        <v>Sérvia</v>
      </c>
      <c r="E28" s="104">
        <f t="shared" si="14"/>
        <v>8</v>
      </c>
      <c r="F28" s="104">
        <f t="shared" si="15"/>
        <v>3</v>
      </c>
      <c r="G28" s="104">
        <f t="shared" si="16"/>
        <v>1</v>
      </c>
      <c r="H28" s="104">
        <f t="shared" si="17"/>
        <v>4</v>
      </c>
      <c r="I28" s="104">
        <f t="shared" si="18"/>
        <v>9</v>
      </c>
      <c r="J28" s="104">
        <f t="shared" si="19"/>
        <v>7</v>
      </c>
      <c r="K28" s="104">
        <f t="shared" si="20"/>
        <v>2</v>
      </c>
      <c r="L28" s="106">
        <f t="shared" si="21"/>
        <v>10</v>
      </c>
      <c r="M28" s="2">
        <v>5</v>
      </c>
      <c r="N28" s="1" t="s">
        <v>83</v>
      </c>
      <c r="O28" s="1">
        <f>IF(Jogos!E17&lt;&gt;"",1,0)+IF(Jogos!C40&lt;&gt;"",1,0)+IF(Jogos!E63&lt;&gt;"",1,0)+IF(Jogos!C86&lt;&gt;"",1,0)+IF(Jogos!E109&lt;&gt;"",1,0)+IF(Jogos!J27&lt;&gt;"",1,0)+IF(Jogos!L50&lt;&gt;"",1,0)+IF(Jogos!J73&lt;&gt;"",1,0)+IF(Jogos!L96&lt;&gt;"",1,0)+IF(Jogos!J119&lt;&gt;"",1,0)</f>
        <v>8</v>
      </c>
      <c r="P28" s="1">
        <f>IF(Jogos!E17&gt;Jogos!C17,1,0)+IF(Jogos!C40&gt;Jogos!E40,1,0)+IF(Jogos!E63&gt;Jogos!C63,1,0)+IF(Jogos!C86&gt;Jogos!E86,1,0)+IF(Jogos!E109&gt;Jogos!C109,1,0)+IF(Jogos!J27&gt;Jogos!L27,1,0)+IF(Jogos!L50&gt;Jogos!J50,1,0)+IF(Jogos!J73&gt;Jogos!L73,1,0)+IF(Jogos!L96&gt;Jogos!J96,1,0)+IF(Jogos!J119&gt;Jogos!L119,1,0)</f>
        <v>2</v>
      </c>
      <c r="Q28" s="1">
        <f t="shared" si="22"/>
        <v>2</v>
      </c>
      <c r="R28" s="3">
        <f>IF(Jogos!E17&lt;Jogos!C17,1,0)+IF(Jogos!C40&lt;Jogos!E40,1,0)+IF(Jogos!E63&lt;Jogos!C63,1,0)+IF(Jogos!C86&lt;Jogos!E86,1,0)+IF(Jogos!E109&lt;Jogos!C109,1,0)+IF(Jogos!J27&lt;Jogos!L27,1,0)+IF(Jogos!L50&lt;Jogos!J50,1,0)+IF(Jogos!J73&lt;Jogos!L73,1,0)+IF(Jogos!L96&lt;Jogos!J96,1,0)+IF(Jogos!J119&lt;Jogos!L119,1,0)</f>
        <v>4</v>
      </c>
      <c r="S28" s="3">
        <f>Jogos!E17+Jogos!C40+Jogos!E63+Jogos!C86+Jogos!E109+Jogos!J27+Jogos!L50+Jogos!J73+Jogos!L96+Jogos!J119</f>
        <v>6</v>
      </c>
      <c r="T28" s="1">
        <f>Jogos!C17+Jogos!E40+Jogos!C63+Jogos!E86+Jogos!C109+Jogos!L27+Jogos!J50+Jogos!L73+Jogos!J96+Jogos!L119</f>
        <v>14</v>
      </c>
      <c r="U28" s="1">
        <f t="shared" si="23"/>
        <v>-8</v>
      </c>
      <c r="V28" s="1">
        <f t="shared" si="24"/>
        <v>8</v>
      </c>
      <c r="W28" s="2">
        <v>15</v>
      </c>
      <c r="Y28" s="44">
        <f t="shared" si="25"/>
        <v>80242060808</v>
      </c>
      <c r="AB28" s="95">
        <v>5</v>
      </c>
      <c r="AC28" s="95">
        <f>LARGE(Y24:Y33,AB28)</f>
        <v>100352090810</v>
      </c>
      <c r="AE28" s="95">
        <v>5</v>
      </c>
      <c r="AF28" s="95">
        <f>MATCH(AC28,Y24:Y33,0)</f>
        <v>3</v>
      </c>
    </row>
    <row r="29" spans="2:32" ht="18" customHeight="1" x14ac:dyDescent="0.25">
      <c r="B29" s="199"/>
      <c r="C29" s="106" t="s">
        <v>15</v>
      </c>
      <c r="D29" s="4" t="str">
        <f t="shared" si="13"/>
        <v>Argentina</v>
      </c>
      <c r="E29" s="4">
        <f t="shared" si="14"/>
        <v>8</v>
      </c>
      <c r="F29" s="4">
        <f t="shared" si="15"/>
        <v>2</v>
      </c>
      <c r="G29" s="4">
        <f t="shared" si="16"/>
        <v>4</v>
      </c>
      <c r="H29" s="4">
        <f t="shared" si="17"/>
        <v>2</v>
      </c>
      <c r="I29" s="4">
        <f t="shared" si="18"/>
        <v>7</v>
      </c>
      <c r="J29" s="4">
        <f t="shared" si="19"/>
        <v>14</v>
      </c>
      <c r="K29" s="4">
        <f t="shared" si="20"/>
        <v>-7</v>
      </c>
      <c r="L29" s="106">
        <f t="shared" si="21"/>
        <v>10</v>
      </c>
      <c r="M29" s="2">
        <v>6</v>
      </c>
      <c r="N29" s="1" t="s">
        <v>84</v>
      </c>
      <c r="O29" s="1">
        <f>IF(Jogos!E19&lt;&gt;"",1,0)+IF(Jogos!C42&lt;&gt;"",1,0)+IF(Jogos!E65&lt;&gt;"",1,0)+IF(Jogos!C88&lt;&gt;"",1,0)+IF(Jogos!E111&lt;&gt;"",1,0)+IF(Jogos!J9&lt;&gt;"",1,0)+IF(Jogos!L52&lt;&gt;"",1,0)+IF(Jogos!J75&lt;&gt;"",1,0)+IF(Jogos!L98&lt;&gt;"",1,0)+IF(Jogos!J121&lt;&gt;"",1,0)</f>
        <v>8</v>
      </c>
      <c r="P29" s="1">
        <f>IF(Jogos!E19&gt;Jogos!C19,1,0)+IF(Jogos!C42&gt;Jogos!E42,1,0)+IF(Jogos!E65&gt;Jogos!C65,1,0)+IF(Jogos!C88&gt;Jogos!E88,1,0)+IF(Jogos!E111&gt;Jogos!C111,1,0)+IF(Jogos!J9&gt;Jogos!L9,1,0)+IF(Jogos!L52&gt;Jogos!J52,1,0)+IF(Jogos!J75&gt;Jogos!L75,1,0)+IF(Jogos!L98&gt;Jogos!J98,1,0)+IF(Jogos!J121&gt;Jogos!L121,1,0)</f>
        <v>4</v>
      </c>
      <c r="Q29" s="1">
        <f t="shared" si="22"/>
        <v>2</v>
      </c>
      <c r="R29" s="3">
        <f>IF(Jogos!E19&lt;Jogos!C19,1,0)+IF(Jogos!C42&lt;Jogos!E42,1,0)+IF(Jogos!E65&lt;Jogos!C65,1,0)+IF(Jogos!C88&lt;Jogos!E88,1,0)+IF(Jogos!E111&lt;Jogos!C111,1,0)+IF(Jogos!J9&lt;Jogos!L9,1,0)+IF(Jogos!L52&lt;Jogos!J52,1,0)+IF(Jogos!J75&lt;Jogos!L75,1,0)+IF(Jogos!L98&lt;Jogos!J98,1,0)+IF(Jogos!J121&lt;Jogos!L121,1,0)</f>
        <v>2</v>
      </c>
      <c r="S29" s="3">
        <f>Jogos!E19+Jogos!C42+Jogos!E65+Jogos!C88+Jogos!E111+Jogos!J9+Jogos!L52+Jogos!J75+Jogos!L98+Jogos!J121</f>
        <v>13</v>
      </c>
      <c r="T29" s="1">
        <f>Jogos!C19+Jogos!E42+Jogos!C65+Jogos!E88+Jogos!C111+Jogos!L9+Jogos!J52+Jogos!L75+Jogos!J98+Jogos!L121</f>
        <v>10</v>
      </c>
      <c r="U29" s="1">
        <f t="shared" si="23"/>
        <v>3</v>
      </c>
      <c r="V29" s="1">
        <f t="shared" si="24"/>
        <v>14</v>
      </c>
      <c r="W29" s="2">
        <v>16</v>
      </c>
      <c r="Y29" s="44">
        <f t="shared" si="25"/>
        <v>140453130807</v>
      </c>
      <c r="AB29" s="95">
        <v>6</v>
      </c>
      <c r="AC29" s="95">
        <f>LARGE(Y24:Y33,AB29)</f>
        <v>100243070811</v>
      </c>
      <c r="AE29" s="95">
        <v>6</v>
      </c>
      <c r="AF29" s="95">
        <f>MATCH(AC29,Y24:Y33,0)</f>
        <v>2</v>
      </c>
    </row>
    <row r="30" spans="2:32" ht="18" customHeight="1" x14ac:dyDescent="0.25">
      <c r="B30" s="199"/>
      <c r="C30" s="107" t="s">
        <v>16</v>
      </c>
      <c r="D30" s="104" t="str">
        <f t="shared" si="13"/>
        <v>Inglaterra</v>
      </c>
      <c r="E30" s="104">
        <f t="shared" si="14"/>
        <v>8</v>
      </c>
      <c r="F30" s="104">
        <f t="shared" si="15"/>
        <v>2</v>
      </c>
      <c r="G30" s="104">
        <f t="shared" si="16"/>
        <v>2</v>
      </c>
      <c r="H30" s="104">
        <f t="shared" si="17"/>
        <v>4</v>
      </c>
      <c r="I30" s="104">
        <f t="shared" si="18"/>
        <v>6</v>
      </c>
      <c r="J30" s="104">
        <f t="shared" si="19"/>
        <v>14</v>
      </c>
      <c r="K30" s="104">
        <f t="shared" si="20"/>
        <v>-8</v>
      </c>
      <c r="L30" s="107">
        <f t="shared" si="21"/>
        <v>8</v>
      </c>
      <c r="M30" s="2">
        <v>7</v>
      </c>
      <c r="N30" s="1" t="s">
        <v>85</v>
      </c>
      <c r="O30" s="1">
        <f>IF(Jogos!E21&lt;&gt;"",1,0)+IF(Jogos!C44&lt;&gt;"",1,0)+IF(Jogos!E67&lt;&gt;"",1,0)+IF(Jogos!C90&lt;&gt;"",1,0)+IF(Jogos!E113&lt;&gt;"",1,0)+IF(Jogos!J11&lt;&gt;"",1,0)+IF(Jogos!L34&lt;&gt;"",1,0)+IF(Jogos!J77&lt;&gt;"",1,0)+IF(Jogos!L100&lt;&gt;"",1,0)+IF(Jogos!J123&lt;&gt;"",1,0)</f>
        <v>8</v>
      </c>
      <c r="P30" s="1">
        <f>IF(Jogos!E21&gt;Jogos!C21,1,0)+IF(Jogos!C44&gt;Jogos!E44,1,0)+IF(Jogos!E67&gt;Jogos!C67,1,0)+IF(Jogos!C90&gt;Jogos!E90,1,0)+IF(Jogos!E113&gt;Jogos!C113,1,0)+IF(Jogos!J11&gt;Jogos!L11,1,0)+IF(Jogos!L34&gt;Jogos!J34,1,0)+IF(Jogos!J77&gt;Jogos!L77,1,0)+IF(Jogos!L100&gt;Jogos!J100,1,0)+IF(Jogos!J123&gt;Jogos!L123,1,0)</f>
        <v>3</v>
      </c>
      <c r="Q30" s="1">
        <f t="shared" si="22"/>
        <v>3</v>
      </c>
      <c r="R30" s="3">
        <f>IF(Jogos!E21&lt;Jogos!C21,1,0)+IF(Jogos!C44&lt;Jogos!E44,1,0)+IF(Jogos!E67&lt;Jogos!C67,1,0)+IF(Jogos!C90&lt;Jogos!E90,1,0)+IF(Jogos!E113&lt;Jogos!C113,1,0)+IF(Jogos!J11&lt;Jogos!L11,1,0)+IF(Jogos!L34&lt;Jogos!J34,1,0)+IF(Jogos!J77&lt;Jogos!L77,1,0)+IF(Jogos!L100&lt;Jogos!J100,1,0)+IF(Jogos!J123&lt;Jogos!L123,1,0)</f>
        <v>2</v>
      </c>
      <c r="S30" s="3">
        <f>Jogos!E21+Jogos!C44+Jogos!E67+Jogos!C90+Jogos!E113+Jogos!J11+Jogos!L34+Jogos!J77+Jogos!L100+Jogos!J123</f>
        <v>9</v>
      </c>
      <c r="T30" s="1">
        <f>Jogos!C21+Jogos!E44+Jogos!C67+Jogos!E90+Jogos!C113+Jogos!L11+Jogos!J34+Jogos!L77+Jogos!J100+Jogos!L123</f>
        <v>10</v>
      </c>
      <c r="U30" s="1">
        <f t="shared" si="23"/>
        <v>-1</v>
      </c>
      <c r="V30" s="1">
        <f t="shared" si="24"/>
        <v>12</v>
      </c>
      <c r="W30" s="2">
        <v>17</v>
      </c>
      <c r="Y30" s="44">
        <f t="shared" si="25"/>
        <v>120349090806</v>
      </c>
      <c r="AB30" s="95">
        <v>7</v>
      </c>
      <c r="AC30" s="95">
        <f>LARGE(Y24:Y33,AB30)</f>
        <v>80242060808</v>
      </c>
      <c r="AE30" s="95">
        <v>7</v>
      </c>
      <c r="AF30" s="95">
        <f>MATCH(AC30,Y24:Y33,0)</f>
        <v>5</v>
      </c>
    </row>
    <row r="31" spans="2:32" ht="18" customHeight="1" x14ac:dyDescent="0.25">
      <c r="B31" s="199"/>
      <c r="C31" s="107" t="s">
        <v>17</v>
      </c>
      <c r="D31" s="4" t="str">
        <f t="shared" si="13"/>
        <v>Polônia</v>
      </c>
      <c r="E31" s="4">
        <f t="shared" si="14"/>
        <v>8</v>
      </c>
      <c r="F31" s="4">
        <f t="shared" si="15"/>
        <v>2</v>
      </c>
      <c r="G31" s="4">
        <f t="shared" si="16"/>
        <v>1</v>
      </c>
      <c r="H31" s="4">
        <f t="shared" si="17"/>
        <v>5</v>
      </c>
      <c r="I31" s="4">
        <f t="shared" si="18"/>
        <v>12</v>
      </c>
      <c r="J31" s="4">
        <f t="shared" si="19"/>
        <v>13</v>
      </c>
      <c r="K31" s="4">
        <f t="shared" si="20"/>
        <v>-1</v>
      </c>
      <c r="L31" s="107">
        <f t="shared" si="21"/>
        <v>7</v>
      </c>
      <c r="M31" s="2">
        <v>8</v>
      </c>
      <c r="N31" s="1" t="s">
        <v>86</v>
      </c>
      <c r="O31" s="1">
        <f>IF(Jogos!E23&lt;&gt;"",1,0)+IF(Jogos!C46&lt;&gt;"",1,0)+IF(Jogos!E69&lt;&gt;"",1,0)+IF(Jogos!C92&lt;&gt;"",1,0)+IF(Jogos!E115&lt;&gt;"",1,0)+IF(Jogos!J13&lt;&gt;"",1,0)+IF(Jogos!L36&lt;&gt;"",1,0)+IF(Jogos!J59&lt;&gt;"",1,0)+IF(Jogos!L102&lt;&gt;"",1,0)+IF(Jogos!J125&lt;&gt;"",1,0)</f>
        <v>8</v>
      </c>
      <c r="P31" s="1">
        <f>IF(Jogos!E23&gt;Jogos!C23,1,0)+IF(Jogos!C46&gt;Jogos!E46,1,0)+IF(Jogos!E69&gt;Jogos!C69,1,0)+IF(Jogos!C92&gt;Jogos!E92,1,0)+IF(Jogos!E115&gt;Jogos!C115,1,0)+IF(Jogos!J13&gt;Jogos!L13,1,0)+IF(Jogos!L36&gt;Jogos!J36,1,0)+IF(Jogos!J59&gt;Jogos!L59,1,0)+IF(Jogos!L102&gt;Jogos!J102,1,0)+IF(Jogos!J125&gt;Jogos!L125,1,0)</f>
        <v>2</v>
      </c>
      <c r="Q31" s="1">
        <f t="shared" si="22"/>
        <v>1</v>
      </c>
      <c r="R31" s="3">
        <f>IF(Jogos!E23&lt;Jogos!C23,1,0)+IF(Jogos!C46&lt;Jogos!E46,1,0)+IF(Jogos!E69&lt;Jogos!C69,1,0)+IF(Jogos!C92&lt;Jogos!E92,1,0)+IF(Jogos!E115&lt;Jogos!C115,1,0)+IF(Jogos!J13&lt;Jogos!L13,1,0)+IF(Jogos!L36&lt;Jogos!J36,1,0)+IF(Jogos!J59&lt;Jogos!L59,1,0)+IF(Jogos!L102&lt;Jogos!J102,1,0)+IF(Jogos!J125&lt;Jogos!L125,1,0)</f>
        <v>5</v>
      </c>
      <c r="S31" s="3">
        <f>Jogos!E23+Jogos!C46+Jogos!E69+Jogos!C92+Jogos!E115+Jogos!J13+Jogos!L36+Jogos!J59+Jogos!L102+Jogos!J125</f>
        <v>7</v>
      </c>
      <c r="T31" s="1">
        <f>Jogos!C23+Jogos!E46+Jogos!C69+Jogos!E92+Jogos!C115+Jogos!L13+Jogos!J36+Jogos!L59+Jogos!J102+Jogos!L125</f>
        <v>12</v>
      </c>
      <c r="U31" s="1">
        <f t="shared" si="23"/>
        <v>-5</v>
      </c>
      <c r="V31" s="1">
        <f t="shared" si="24"/>
        <v>7</v>
      </c>
      <c r="W31" s="2">
        <v>18</v>
      </c>
      <c r="Y31" s="44">
        <f t="shared" si="25"/>
        <v>70245070805</v>
      </c>
      <c r="AB31" s="95">
        <v>8</v>
      </c>
      <c r="AC31" s="95">
        <f>LARGE(Y24:Y33,AB31)</f>
        <v>70249120804</v>
      </c>
      <c r="AE31" s="95">
        <v>8</v>
      </c>
      <c r="AF31" s="95">
        <f>MATCH(AC31,Y24:Y33,0)</f>
        <v>9</v>
      </c>
    </row>
    <row r="32" spans="2:32" ht="18" customHeight="1" x14ac:dyDescent="0.25">
      <c r="B32" s="199"/>
      <c r="C32" s="107" t="s">
        <v>18</v>
      </c>
      <c r="D32" s="104" t="str">
        <f t="shared" si="13"/>
        <v>Russia</v>
      </c>
      <c r="E32" s="104">
        <f t="shared" si="14"/>
        <v>8</v>
      </c>
      <c r="F32" s="104">
        <f t="shared" si="15"/>
        <v>2</v>
      </c>
      <c r="G32" s="104">
        <f t="shared" si="16"/>
        <v>1</v>
      </c>
      <c r="H32" s="104">
        <f t="shared" si="17"/>
        <v>5</v>
      </c>
      <c r="I32" s="104">
        <f t="shared" si="18"/>
        <v>7</v>
      </c>
      <c r="J32" s="104">
        <f t="shared" si="19"/>
        <v>12</v>
      </c>
      <c r="K32" s="104">
        <f t="shared" si="20"/>
        <v>-5</v>
      </c>
      <c r="L32" s="107">
        <f t="shared" si="21"/>
        <v>7</v>
      </c>
      <c r="M32" s="2">
        <v>9</v>
      </c>
      <c r="N32" s="1" t="s">
        <v>87</v>
      </c>
      <c r="O32" s="1">
        <f>IF(Jogos!E25&lt;&gt;"",1,0)+IF(Jogos!C48&lt;&gt;"",1,0)+IF(Jogos!E71&lt;&gt;"",1,0)+IF(Jogos!C94&lt;&gt;"",1,0)+IF(Jogos!E117&lt;&gt;"",1,0)+IF(Jogos!J15&lt;&gt;"",1,0)+IF(Jogos!L38&lt;&gt;"",1,0)+IF(Jogos!J61&lt;&gt;"",1,0)+IF(Jogos!L84&lt;&gt;"",1,0)+IF(Jogos!J127&lt;&gt;"",1,0)</f>
        <v>8</v>
      </c>
      <c r="P32" s="1">
        <f>IF(Jogos!E25&gt;Jogos!C25,1,0)+IF(Jogos!C48&gt;Jogos!E48,1,0)+IF(Jogos!E71&gt;Jogos!C71,1,0)+IF(Jogos!C94&gt;Jogos!E94,1,0)+IF(Jogos!E117&gt;Jogos!C117,1,0)+IF(Jogos!J15&gt;Jogos!L15,1,0)+IF(Jogos!L38&gt;Jogos!J38,1,0)+IF(Jogos!J61&gt;Jogos!L61,1,0)+IF(Jogos!L84&gt;Jogos!J84,1,0)+IF(Jogos!J127&gt;Jogos!L127,1,0)</f>
        <v>2</v>
      </c>
      <c r="Q32" s="1">
        <f t="shared" si="22"/>
        <v>1</v>
      </c>
      <c r="R32" s="3">
        <f>IF(Jogos!E25&lt;Jogos!C25,1,0)+IF(Jogos!C48&lt;Jogos!E48,1,0)+IF(Jogos!E71&lt;Jogos!C71,1,0)+IF(Jogos!C94&lt;Jogos!E94,1,0)+IF(Jogos!E117&lt;Jogos!C117,1,0)+IF(Jogos!J15&lt;Jogos!L15,1,0)+IF(Jogos!L38&lt;Jogos!J38,1,0)+IF(Jogos!J61&lt;Jogos!L61,1,0)+IF(Jogos!L84&lt;Jogos!J84,1,0)+IF(Jogos!J127&lt;Jogos!L127,1,0)</f>
        <v>5</v>
      </c>
      <c r="S32" s="3">
        <f>Jogos!E25+Jogos!C48+Jogos!E71+Jogos!C94+Jogos!E117+Jogos!J15+Jogos!L38+Jogos!J61+Jogos!L84+Jogos!J127</f>
        <v>12</v>
      </c>
      <c r="T32" s="1">
        <f>Jogos!C25+Jogos!E48+Jogos!C71+Jogos!E94+Jogos!C117+Jogos!L15+Jogos!J38+Jogos!L61+Jogos!J84+Jogos!L127</f>
        <v>13</v>
      </c>
      <c r="U32" s="1">
        <f t="shared" si="23"/>
        <v>-1</v>
      </c>
      <c r="V32" s="1">
        <f t="shared" si="24"/>
        <v>7</v>
      </c>
      <c r="W32" s="2">
        <v>19</v>
      </c>
      <c r="Y32" s="44">
        <f t="shared" si="25"/>
        <v>70249120804</v>
      </c>
      <c r="AB32" s="95">
        <v>9</v>
      </c>
      <c r="AC32" s="95">
        <f>LARGE(Y24:Y33,AB32)</f>
        <v>70245070805</v>
      </c>
      <c r="AE32" s="95">
        <v>9</v>
      </c>
      <c r="AF32" s="95">
        <f>MATCH(AC32,Y24:Y33,0)</f>
        <v>8</v>
      </c>
    </row>
    <row r="33" spans="1:60" x14ac:dyDescent="0.25">
      <c r="B33" s="196"/>
      <c r="C33" s="107" t="s">
        <v>39</v>
      </c>
      <c r="D33" s="12" t="str">
        <f t="shared" si="13"/>
        <v>W.O.</v>
      </c>
      <c r="E33" s="12">
        <f t="shared" si="14"/>
        <v>0</v>
      </c>
      <c r="F33" s="12">
        <f t="shared" si="15"/>
        <v>0</v>
      </c>
      <c r="G33" s="12">
        <f t="shared" si="16"/>
        <v>0</v>
      </c>
      <c r="H33" s="12">
        <f t="shared" si="17"/>
        <v>0</v>
      </c>
      <c r="I33" s="12">
        <f t="shared" si="18"/>
        <v>0</v>
      </c>
      <c r="J33" s="12">
        <f t="shared" si="19"/>
        <v>0</v>
      </c>
      <c r="K33" s="12">
        <f t="shared" si="20"/>
        <v>0</v>
      </c>
      <c r="L33" s="107">
        <f t="shared" si="21"/>
        <v>0</v>
      </c>
      <c r="M33" s="2">
        <v>10</v>
      </c>
      <c r="N33" s="1" t="s">
        <v>89</v>
      </c>
      <c r="O33" s="198">
        <f>IF(Jogos!E27&lt;&gt;"",1,0)+IF(Jogos!C50&lt;&gt;"",1,0)+IF(Jogos!E73&lt;&gt;"",1,0)+IF(Jogos!C96&lt;&gt;"",1,0)+IF(Jogos!E119&lt;&gt;"",1,0)+IF(Jogos!J17&lt;&gt;"",1,0)+IF(Jogos!L40&lt;&gt;"",1,0)+IF(Jogos!J63&lt;&gt;"",1,0)+IF(Jogos!L86&lt;&gt;"",1,0)+IF(Jogos!J109&lt;&gt;"",1,0)</f>
        <v>0</v>
      </c>
      <c r="P33" s="198">
        <f>IF(Jogos!E27&gt;Jogos!C27,1,0)+IF(Jogos!C50&gt;Jogos!E50,1,0)+IF(Jogos!E73&gt;Jogos!C73,1,0)+IF(Jogos!C96&gt;Jogos!E96,1,0)+IF(Jogos!E119&gt;Jogos!C119,1,0)+IF(Jogos!J17&gt;Jogos!L17,1,0)+IF(Jogos!L40&gt;Jogos!J40,1,0)+IF(Jogos!J63&gt;Jogos!L63,1,0)+IF(Jogos!L86&gt;Jogos!J86,1,0)+IF(Jogos!J109&gt;Jogos!L109,1,0)</f>
        <v>0</v>
      </c>
      <c r="Q33" s="1">
        <f t="shared" si="22"/>
        <v>0</v>
      </c>
      <c r="R33" s="198">
        <f>IF(Jogos!E27&lt;Jogos!C27,1,0)+IF(Jogos!C50&lt;Jogos!E50,1,0)+IF(Jogos!E73&lt;Jogos!C73,1,0)+IF(Jogos!C96&lt;Jogos!E96,1,0)+IF(Jogos!E119&lt;Jogos!C119,1,0)+IF(Jogos!J17&lt;Jogos!L17,1,0)+IF(Jogos!L40&lt;Jogos!J40,1,0)+IF(Jogos!J63&lt;Jogos!L63,1,0)+IF(Jogos!L86&lt;Jogos!J86,1,0)+IF(Jogos!J109&lt;Jogos!L109,1,0)</f>
        <v>0</v>
      </c>
      <c r="S33" s="198">
        <f>Jogos!E27+Jogos!C50+Jogos!E73+Jogos!C96+Jogos!E119+Jogos!J17+Jogos!L40+Jogos!J63+Jogos!L86+Jogos!J109</f>
        <v>0</v>
      </c>
      <c r="T33" s="198">
        <f>Jogos!C27+Jogos!E50+Jogos!C73+Jogos!E96+Jogos!C119+Jogos!L17+Jogos!J40+Jogos!L63+Jogos!J86+Jogos!L109</f>
        <v>0</v>
      </c>
      <c r="U33" s="1">
        <f t="shared" si="23"/>
        <v>0</v>
      </c>
      <c r="V33" s="1">
        <f t="shared" si="24"/>
        <v>0</v>
      </c>
      <c r="W33" s="155">
        <v>20</v>
      </c>
      <c r="Y33" s="44">
        <f t="shared" si="25"/>
        <v>50000003</v>
      </c>
      <c r="AB33" s="95">
        <v>10</v>
      </c>
      <c r="AC33" s="95">
        <f>LARGE(Y24:Y33,AB33)</f>
        <v>50000003</v>
      </c>
      <c r="AE33" s="95">
        <v>10</v>
      </c>
      <c r="AF33" s="95">
        <f>MATCH(AC33,Y24:Y33,0)</f>
        <v>10</v>
      </c>
    </row>
    <row r="37" spans="1:60" x14ac:dyDescent="0.25">
      <c r="BF37" s="95" t="s">
        <v>95</v>
      </c>
    </row>
    <row r="41" spans="1:60" x14ac:dyDescent="0.25">
      <c r="C41" s="178" t="s">
        <v>68</v>
      </c>
      <c r="D41" s="178"/>
      <c r="E41" s="178"/>
      <c r="F41" s="178"/>
      <c r="G41" s="178"/>
      <c r="H41" s="178"/>
      <c r="I41" s="178"/>
      <c r="J41" s="178"/>
      <c r="K41" s="178"/>
      <c r="L41" s="178"/>
      <c r="M41" s="200"/>
      <c r="N41" s="200"/>
      <c r="O41" s="201"/>
      <c r="P41" s="201"/>
      <c r="Q41" s="201"/>
      <c r="R41" s="201"/>
      <c r="S41" s="201"/>
      <c r="T41" s="201"/>
      <c r="U41" s="201"/>
      <c r="V41" s="201"/>
      <c r="W41" s="201"/>
      <c r="X41" s="201"/>
      <c r="Y41" s="201"/>
      <c r="Z41" s="201"/>
      <c r="AA41" s="201"/>
      <c r="AB41" s="201"/>
      <c r="AC41" s="201"/>
      <c r="AD41" s="201"/>
      <c r="AE41" s="201"/>
      <c r="AF41" s="201"/>
      <c r="AG41" s="201"/>
      <c r="AH41" s="202"/>
      <c r="AI41" s="202"/>
      <c r="AJ41" s="202"/>
      <c r="AK41" s="202"/>
      <c r="AL41" s="202"/>
      <c r="AM41" s="202"/>
      <c r="AN41" s="202"/>
      <c r="AO41" s="202"/>
      <c r="AP41" s="202"/>
      <c r="AQ41" s="202"/>
      <c r="AR41" s="202"/>
      <c r="AS41" s="202"/>
      <c r="AT41" s="202"/>
      <c r="AU41" s="202"/>
      <c r="AV41" s="202"/>
      <c r="AW41" s="202"/>
      <c r="AX41" s="202"/>
      <c r="AY41" s="202"/>
      <c r="AZ41" s="202"/>
      <c r="BA41" s="202"/>
      <c r="BB41" s="202"/>
      <c r="BC41" s="202"/>
      <c r="BD41" s="202"/>
      <c r="BE41" s="202"/>
      <c r="BF41" s="202"/>
      <c r="BG41" s="202"/>
    </row>
    <row r="42" spans="1:60" x14ac:dyDescent="0.25">
      <c r="C42" s="203" t="s">
        <v>69</v>
      </c>
      <c r="D42" s="203"/>
      <c r="E42" s="203"/>
      <c r="F42" s="203"/>
      <c r="G42" s="203"/>
      <c r="H42" s="203"/>
      <c r="I42" s="203"/>
      <c r="J42" s="203"/>
      <c r="K42" s="203"/>
      <c r="L42" s="203"/>
      <c r="M42" s="204"/>
      <c r="N42" s="204"/>
      <c r="O42" s="204"/>
      <c r="P42" s="204"/>
      <c r="Q42" s="204"/>
      <c r="R42" s="204"/>
      <c r="S42" s="204"/>
      <c r="T42" s="204"/>
      <c r="U42" s="204"/>
      <c r="V42" s="204"/>
      <c r="W42" s="204"/>
      <c r="X42" s="204"/>
      <c r="Y42" s="204"/>
      <c r="Z42" s="204"/>
      <c r="AA42" s="204"/>
      <c r="AB42" s="204"/>
      <c r="AC42" s="204"/>
      <c r="AD42" s="204"/>
      <c r="AE42" s="204"/>
      <c r="AF42" s="204"/>
      <c r="AG42" s="204"/>
    </row>
    <row r="48" spans="1:60" x14ac:dyDescent="0.25">
      <c r="A48" s="205" t="s">
        <v>70</v>
      </c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202"/>
      <c r="P48" s="202"/>
      <c r="Q48" s="202"/>
      <c r="R48" s="202"/>
      <c r="S48" s="202"/>
      <c r="T48" s="202"/>
      <c r="U48" s="202"/>
      <c r="V48" s="202"/>
      <c r="W48" s="202"/>
      <c r="X48" s="202"/>
      <c r="Y48" s="202"/>
      <c r="Z48" s="202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2"/>
      <c r="AL48" s="202"/>
      <c r="AM48" s="202"/>
      <c r="AN48" s="202"/>
      <c r="AO48" s="202"/>
      <c r="AP48" s="202"/>
      <c r="AQ48" s="202"/>
      <c r="AR48" s="202"/>
      <c r="AS48" s="202"/>
      <c r="AT48" s="202"/>
      <c r="AU48" s="202"/>
      <c r="AV48" s="202"/>
      <c r="AW48" s="202"/>
      <c r="AX48" s="202"/>
      <c r="AY48" s="202"/>
      <c r="AZ48" s="202"/>
      <c r="BA48" s="202"/>
      <c r="BB48" s="202"/>
      <c r="BC48" s="202"/>
      <c r="BD48" s="202"/>
      <c r="BE48" s="202"/>
      <c r="BF48" s="202"/>
      <c r="BG48" s="202"/>
      <c r="BH48" s="202"/>
    </row>
    <row r="49" spans="2:33" x14ac:dyDescent="0.25">
      <c r="C49" s="203" t="s">
        <v>71</v>
      </c>
      <c r="D49" s="203"/>
      <c r="E49" s="203"/>
      <c r="F49" s="203"/>
      <c r="G49" s="203"/>
      <c r="H49" s="203"/>
      <c r="I49" s="203"/>
      <c r="J49" s="203"/>
      <c r="K49" s="203"/>
      <c r="L49" s="203"/>
      <c r="M49" s="204"/>
      <c r="N49" s="204"/>
      <c r="O49" s="204"/>
      <c r="P49" s="204"/>
      <c r="Q49" s="204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  <c r="AE49" s="204"/>
      <c r="AF49" s="204"/>
      <c r="AG49" s="204"/>
    </row>
    <row r="55" spans="2:33" ht="15.75" x14ac:dyDescent="0.25">
      <c r="B55" s="206" t="s">
        <v>91</v>
      </c>
      <c r="C55" s="204"/>
      <c r="D55" s="204"/>
      <c r="E55" s="204"/>
      <c r="F55" s="204"/>
      <c r="G55" s="204"/>
      <c r="H55" s="204"/>
      <c r="I55" s="204"/>
      <c r="J55" s="204"/>
      <c r="K55" s="204"/>
      <c r="L55" s="204"/>
      <c r="M55" s="204"/>
      <c r="N55" s="204"/>
      <c r="O55" s="204"/>
      <c r="P55" s="204"/>
      <c r="Q55" s="204"/>
      <c r="R55" s="204"/>
      <c r="S55" s="204"/>
      <c r="T55" s="204"/>
      <c r="U55" s="204"/>
      <c r="V55" s="204"/>
      <c r="W55" s="204"/>
      <c r="X55" s="204"/>
      <c r="Y55" s="204"/>
      <c r="Z55" s="204"/>
      <c r="AA55" s="204"/>
      <c r="AB55" s="204"/>
      <c r="AC55" s="204"/>
      <c r="AD55" s="204"/>
      <c r="AE55" s="204"/>
      <c r="AF55" s="204"/>
      <c r="AG55" s="204"/>
    </row>
    <row r="56" spans="2:33" x14ac:dyDescent="0.25">
      <c r="D56" s="203" t="s">
        <v>92</v>
      </c>
      <c r="E56" s="203"/>
      <c r="F56" s="203"/>
      <c r="G56" s="203"/>
      <c r="H56" s="203"/>
      <c r="I56" s="203"/>
      <c r="J56" s="203"/>
      <c r="K56" s="203"/>
    </row>
  </sheetData>
  <sheetProtection algorithmName="SHA-512" hashValue="Fr+pdh1JU6PBMp+IlBMfJlK9uQH10uogHKpjJcKDDAz0tcHxAlD0sk20xEpiGiaI/lgQXQ7T/DHfMNXq6nTD4Q==" saltValue="Wj/ROGNvdE6n1VKt6uFDkA==" spinCount="100000" sheet="1" objects="1" scenarios="1" selectLockedCells="1" selectUnlockedCells="1"/>
  <mergeCells count="12">
    <mergeCell ref="B10:B11"/>
    <mergeCell ref="D56:K56"/>
    <mergeCell ref="C2:L2"/>
    <mergeCell ref="C4:L4"/>
    <mergeCell ref="C7:L7"/>
    <mergeCell ref="C21:L21"/>
    <mergeCell ref="C42:AG42"/>
    <mergeCell ref="C49:AG49"/>
    <mergeCell ref="B55:AG55"/>
    <mergeCell ref="C41:BG41"/>
    <mergeCell ref="A48:BH48"/>
    <mergeCell ref="C5:L5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Q25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J201"/>
  <sheetViews>
    <sheetView showGridLines="0" zoomScaleNormal="100" workbookViewId="0">
      <selection activeCell="O168" sqref="O168"/>
    </sheetView>
  </sheetViews>
  <sheetFormatPr defaultRowHeight="12.75" customHeight="1" x14ac:dyDescent="0.2"/>
  <cols>
    <col min="1" max="1" width="9.140625" style="163"/>
    <col min="2" max="2" width="15.42578125" style="163" customWidth="1"/>
    <col min="3" max="3" width="3.42578125" style="163" customWidth="1"/>
    <col min="4" max="4" width="9.140625" style="31" customWidth="1"/>
    <col min="5" max="5" width="3.42578125" style="163" customWidth="1"/>
    <col min="6" max="6" width="15.42578125" style="163" customWidth="1"/>
    <col min="7" max="8" width="9.140625" style="163"/>
    <col min="9" max="9" width="15.42578125" style="163" customWidth="1"/>
    <col min="10" max="10" width="3.42578125" style="163" customWidth="1"/>
    <col min="11" max="11" width="9.140625" style="163" customWidth="1"/>
    <col min="12" max="12" width="3.42578125" style="163" customWidth="1"/>
    <col min="13" max="14" width="15.42578125" style="163" customWidth="1"/>
    <col min="15" max="16" width="9.140625" style="163" customWidth="1"/>
    <col min="17" max="17" width="9.140625" style="163" hidden="1" customWidth="1"/>
    <col min="18" max="18" width="7.7109375" style="163" hidden="1" customWidth="1"/>
    <col min="19" max="21" width="14.85546875" style="163" hidden="1" customWidth="1"/>
    <col min="22" max="22" width="12" style="163" hidden="1" customWidth="1"/>
    <col min="23" max="23" width="9.140625" style="163" hidden="1" customWidth="1"/>
    <col min="24" max="24" width="12.28515625" style="163" hidden="1" customWidth="1"/>
    <col min="25" max="36" width="9.140625" style="163" hidden="1" customWidth="1"/>
    <col min="37" max="71" width="9.140625" style="163" customWidth="1"/>
    <col min="72" max="16384" width="9.140625" style="163"/>
  </cols>
  <sheetData>
    <row r="2" spans="2:14" ht="21" customHeight="1" x14ac:dyDescent="0.3">
      <c r="B2" s="188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2:14" ht="12.75" customHeight="1" x14ac:dyDescent="0.25">
      <c r="B3" s="190"/>
      <c r="C3" s="191"/>
      <c r="D3" s="191"/>
      <c r="E3" s="191"/>
      <c r="F3" s="191"/>
      <c r="I3" s="192"/>
      <c r="J3" s="193"/>
      <c r="K3" s="193"/>
      <c r="L3" s="193"/>
      <c r="M3" s="193"/>
      <c r="N3" s="164"/>
    </row>
    <row r="4" spans="2:14" ht="12.75" customHeight="1" x14ac:dyDescent="0.2">
      <c r="I4" s="164"/>
      <c r="J4" s="164"/>
      <c r="K4" s="164"/>
      <c r="L4" s="164"/>
      <c r="M4" s="164"/>
      <c r="N4" s="164"/>
    </row>
    <row r="5" spans="2:14" ht="12.75" customHeight="1" x14ac:dyDescent="0.2">
      <c r="I5" s="164"/>
      <c r="J5" s="164"/>
      <c r="K5" s="164"/>
      <c r="L5" s="164"/>
      <c r="M5" s="164"/>
      <c r="N5" s="164"/>
    </row>
    <row r="6" spans="2:14" ht="12.75" customHeight="1" x14ac:dyDescent="0.2">
      <c r="B6" s="27" t="s">
        <v>21</v>
      </c>
      <c r="I6" s="150" t="s">
        <v>26</v>
      </c>
      <c r="K6" s="31"/>
      <c r="N6" s="164"/>
    </row>
    <row r="7" spans="2:14" ht="12.75" customHeight="1" x14ac:dyDescent="0.2">
      <c r="K7" s="31"/>
      <c r="N7" s="164"/>
    </row>
    <row r="8" spans="2:14" ht="12.75" customHeight="1" x14ac:dyDescent="0.2">
      <c r="K8" s="31"/>
      <c r="N8" s="164"/>
    </row>
    <row r="9" spans="2:14" ht="12.75" customHeight="1" x14ac:dyDescent="0.2">
      <c r="B9" s="32" t="str">
        <f>Classificação!N10</f>
        <v>Colômbia</v>
      </c>
      <c r="C9" s="207">
        <v>3</v>
      </c>
      <c r="D9" s="157" t="s">
        <v>20</v>
      </c>
      <c r="E9" s="207">
        <v>1</v>
      </c>
      <c r="F9" s="32" t="str">
        <f>Classificação!N24</f>
        <v>Portugal</v>
      </c>
      <c r="I9" s="32" t="str">
        <f>Classificação!N29</f>
        <v>México</v>
      </c>
      <c r="J9" s="207">
        <v>0</v>
      </c>
      <c r="K9" s="157" t="s">
        <v>20</v>
      </c>
      <c r="L9" s="207">
        <v>3</v>
      </c>
      <c r="M9" s="32" t="str">
        <f>Classificação!N10</f>
        <v>Colômbia</v>
      </c>
      <c r="N9" s="164"/>
    </row>
    <row r="10" spans="2:14" ht="12.75" customHeight="1" x14ac:dyDescent="0.2">
      <c r="D10" s="28"/>
      <c r="K10" s="28"/>
      <c r="N10" s="164"/>
    </row>
    <row r="11" spans="2:14" ht="12.75" customHeight="1" x14ac:dyDescent="0.2">
      <c r="B11" s="32" t="str">
        <f>Classificação!N11</f>
        <v>Brasil</v>
      </c>
      <c r="C11" s="207">
        <v>1</v>
      </c>
      <c r="D11" s="157" t="s">
        <v>20</v>
      </c>
      <c r="E11" s="207">
        <v>1</v>
      </c>
      <c r="F11" s="32" t="str">
        <f>Classificação!N25</f>
        <v>Argentina</v>
      </c>
      <c r="I11" s="32" t="str">
        <f>Classificação!N30</f>
        <v>Croácia</v>
      </c>
      <c r="J11" s="207">
        <v>1</v>
      </c>
      <c r="K11" s="157" t="s">
        <v>20</v>
      </c>
      <c r="L11" s="207">
        <v>1</v>
      </c>
      <c r="M11" s="32" t="str">
        <f>Classificação!N11</f>
        <v>Brasil</v>
      </c>
      <c r="N11" s="164"/>
    </row>
    <row r="12" spans="2:14" ht="12.75" customHeight="1" x14ac:dyDescent="0.2">
      <c r="D12" s="28"/>
      <c r="K12" s="28"/>
      <c r="N12" s="164"/>
    </row>
    <row r="13" spans="2:14" ht="12.75" customHeight="1" x14ac:dyDescent="0.2">
      <c r="B13" s="32" t="str">
        <f>Classificação!N12</f>
        <v>Espanha</v>
      </c>
      <c r="C13" s="207">
        <v>0</v>
      </c>
      <c r="D13" s="157" t="s">
        <v>20</v>
      </c>
      <c r="E13" s="207">
        <v>0</v>
      </c>
      <c r="F13" s="32" t="str">
        <f>Classificação!N26</f>
        <v>Sérvia</v>
      </c>
      <c r="I13" s="32" t="str">
        <f>Classificação!N31</f>
        <v>Russia</v>
      </c>
      <c r="J13" s="207">
        <v>2</v>
      </c>
      <c r="K13" s="157" t="s">
        <v>20</v>
      </c>
      <c r="L13" s="207">
        <v>0</v>
      </c>
      <c r="M13" s="32" t="str">
        <f>Classificação!N12</f>
        <v>Espanha</v>
      </c>
      <c r="N13" s="164"/>
    </row>
    <row r="14" spans="2:14" ht="12.75" customHeight="1" x14ac:dyDescent="0.2">
      <c r="D14" s="28"/>
      <c r="K14" s="28"/>
      <c r="N14" s="164"/>
    </row>
    <row r="15" spans="2:14" ht="12.75" customHeight="1" x14ac:dyDescent="0.2">
      <c r="B15" s="32" t="str">
        <f>Classificação!N13</f>
        <v>Senegal</v>
      </c>
      <c r="C15" s="207">
        <v>2</v>
      </c>
      <c r="D15" s="157" t="s">
        <v>20</v>
      </c>
      <c r="E15" s="207">
        <v>2</v>
      </c>
      <c r="F15" s="32" t="str">
        <f>Classificação!N27</f>
        <v>França</v>
      </c>
      <c r="I15" s="32" t="str">
        <f>Classificação!N32</f>
        <v>Polônia</v>
      </c>
      <c r="J15" s="207">
        <v>1</v>
      </c>
      <c r="K15" s="157" t="s">
        <v>20</v>
      </c>
      <c r="L15" s="207">
        <v>2</v>
      </c>
      <c r="M15" s="32" t="str">
        <f>Classificação!N13</f>
        <v>Senegal</v>
      </c>
      <c r="N15" s="164"/>
    </row>
    <row r="16" spans="2:14" ht="12.75" customHeight="1" x14ac:dyDescent="0.2">
      <c r="D16" s="28"/>
      <c r="K16" s="28"/>
      <c r="N16" s="164"/>
    </row>
    <row r="17" spans="2:14" ht="12.75" customHeight="1" x14ac:dyDescent="0.2">
      <c r="B17" s="32" t="str">
        <f>Classificação!N14</f>
        <v>Uruguai</v>
      </c>
      <c r="C17" s="207">
        <v>2</v>
      </c>
      <c r="D17" s="157" t="s">
        <v>20</v>
      </c>
      <c r="E17" s="207">
        <v>0</v>
      </c>
      <c r="F17" s="32" t="str">
        <f>Classificação!N28</f>
        <v>Inglaterra</v>
      </c>
      <c r="I17" s="32" t="str">
        <f>Classificação!N33</f>
        <v>W.O.</v>
      </c>
      <c r="J17" s="207"/>
      <c r="K17" s="157" t="s">
        <v>20</v>
      </c>
      <c r="L17" s="207"/>
      <c r="M17" s="32" t="str">
        <f>Classificação!N14</f>
        <v>Uruguai</v>
      </c>
      <c r="N17" s="164"/>
    </row>
    <row r="18" spans="2:14" ht="12.75" customHeight="1" x14ac:dyDescent="0.2">
      <c r="D18" s="28"/>
      <c r="K18" s="28"/>
      <c r="N18" s="164"/>
    </row>
    <row r="19" spans="2:14" ht="12.75" customHeight="1" x14ac:dyDescent="0.2">
      <c r="B19" s="32" t="str">
        <f>Classificação!N15</f>
        <v>Bélgica</v>
      </c>
      <c r="C19" s="207">
        <v>1</v>
      </c>
      <c r="D19" s="157" t="s">
        <v>20</v>
      </c>
      <c r="E19" s="207">
        <v>1</v>
      </c>
      <c r="F19" s="32" t="str">
        <f>Classificação!N29</f>
        <v>México</v>
      </c>
      <c r="I19" s="32" t="str">
        <f>Classificação!N24</f>
        <v>Portugal</v>
      </c>
      <c r="J19" s="207">
        <v>1</v>
      </c>
      <c r="K19" s="157" t="s">
        <v>20</v>
      </c>
      <c r="L19" s="207">
        <v>1</v>
      </c>
      <c r="M19" s="32" t="str">
        <f>Classificação!N15</f>
        <v>Bélgica</v>
      </c>
      <c r="N19" s="164"/>
    </row>
    <row r="20" spans="2:14" ht="12.75" customHeight="1" x14ac:dyDescent="0.2">
      <c r="D20" s="28"/>
      <c r="K20" s="28"/>
      <c r="N20" s="164"/>
    </row>
    <row r="21" spans="2:14" ht="12.75" customHeight="1" x14ac:dyDescent="0.2">
      <c r="B21" s="32" t="str">
        <f>Classificação!N16</f>
        <v>Suécia- WO</v>
      </c>
      <c r="C21" s="207"/>
      <c r="D21" s="157" t="s">
        <v>20</v>
      </c>
      <c r="E21" s="207"/>
      <c r="F21" s="32" t="str">
        <f>Classificação!N30</f>
        <v>Croácia</v>
      </c>
      <c r="I21" s="32" t="str">
        <f>Classificação!N25</f>
        <v>Argentina</v>
      </c>
      <c r="J21" s="207"/>
      <c r="K21" s="157" t="s">
        <v>20</v>
      </c>
      <c r="L21" s="207"/>
      <c r="M21" s="32" t="str">
        <f>Classificação!N16</f>
        <v>Suécia- WO</v>
      </c>
      <c r="N21" s="164"/>
    </row>
    <row r="22" spans="2:14" ht="12.75" customHeight="1" x14ac:dyDescent="0.2">
      <c r="D22" s="28"/>
      <c r="K22" s="28"/>
      <c r="N22" s="164"/>
    </row>
    <row r="23" spans="2:14" ht="12.75" customHeight="1" x14ac:dyDescent="0.2">
      <c r="B23" s="32" t="str">
        <f>Classificação!N17</f>
        <v>Nigéria- WO</v>
      </c>
      <c r="C23" s="207"/>
      <c r="D23" s="157" t="s">
        <v>20</v>
      </c>
      <c r="E23" s="207"/>
      <c r="F23" s="32" t="str">
        <f>Classificação!N31</f>
        <v>Russia</v>
      </c>
      <c r="I23" s="32" t="str">
        <f>Classificação!N26</f>
        <v>Sérvia</v>
      </c>
      <c r="J23" s="207"/>
      <c r="K23" s="157" t="s">
        <v>20</v>
      </c>
      <c r="L23" s="207"/>
      <c r="M23" s="32" t="str">
        <f>Classificação!N17</f>
        <v>Nigéria- WO</v>
      </c>
      <c r="N23" s="164"/>
    </row>
    <row r="24" spans="2:14" ht="12.75" customHeight="1" x14ac:dyDescent="0.2">
      <c r="D24" s="28"/>
      <c r="K24" s="28"/>
      <c r="N24" s="164"/>
    </row>
    <row r="25" spans="2:14" ht="12.75" customHeight="1" x14ac:dyDescent="0.2">
      <c r="B25" s="32" t="str">
        <f>Classificação!N18</f>
        <v>Suíça</v>
      </c>
      <c r="C25" s="207">
        <v>2</v>
      </c>
      <c r="D25" s="157" t="s">
        <v>20</v>
      </c>
      <c r="E25" s="207">
        <v>2</v>
      </c>
      <c r="F25" s="32" t="str">
        <f>Classificação!N32</f>
        <v>Polônia</v>
      </c>
      <c r="I25" s="32" t="str">
        <f>Classificação!N27</f>
        <v>França</v>
      </c>
      <c r="J25" s="207">
        <v>3</v>
      </c>
      <c r="K25" s="157" t="s">
        <v>20</v>
      </c>
      <c r="L25" s="207">
        <v>3</v>
      </c>
      <c r="M25" s="32" t="str">
        <f>Classificação!N18</f>
        <v>Suíça</v>
      </c>
      <c r="N25" s="164"/>
    </row>
    <row r="26" spans="2:14" ht="12.75" customHeight="1" x14ac:dyDescent="0.2">
      <c r="D26" s="28"/>
      <c r="K26" s="28"/>
      <c r="L26" s="163" t="s">
        <v>96</v>
      </c>
      <c r="N26" s="164"/>
    </row>
    <row r="27" spans="2:14" ht="12.75" customHeight="1" x14ac:dyDescent="0.2">
      <c r="B27" s="32" t="str">
        <f>Classificação!N19</f>
        <v>Dinamarca</v>
      </c>
      <c r="C27" s="207"/>
      <c r="D27" s="157" t="s">
        <v>20</v>
      </c>
      <c r="E27" s="207"/>
      <c r="F27" s="32" t="str">
        <f>Classificação!N33</f>
        <v>W.O.</v>
      </c>
      <c r="I27" s="32" t="str">
        <f>Classificação!N28</f>
        <v>Inglaterra</v>
      </c>
      <c r="J27" s="207">
        <v>0</v>
      </c>
      <c r="K27" s="157" t="s">
        <v>20</v>
      </c>
      <c r="L27" s="207">
        <v>2</v>
      </c>
      <c r="M27" s="32" t="str">
        <f>Classificação!N19</f>
        <v>Dinamarca</v>
      </c>
      <c r="N27" s="164"/>
    </row>
    <row r="28" spans="2:14" ht="12.75" customHeight="1" x14ac:dyDescent="0.2">
      <c r="I28" s="164"/>
      <c r="J28" s="164"/>
      <c r="K28" s="164"/>
      <c r="L28" s="164"/>
      <c r="M28" s="164"/>
      <c r="N28" s="164"/>
    </row>
    <row r="29" spans="2:14" ht="12.75" customHeight="1" x14ac:dyDescent="0.2">
      <c r="B29" s="164"/>
      <c r="C29" s="164"/>
      <c r="D29" s="164"/>
      <c r="E29" s="164"/>
      <c r="F29" s="164"/>
      <c r="G29" s="164"/>
      <c r="H29" s="164"/>
      <c r="I29" s="164"/>
      <c r="J29" s="164"/>
      <c r="K29" s="164"/>
      <c r="L29" s="164"/>
      <c r="M29" s="164"/>
      <c r="N29" s="164"/>
    </row>
    <row r="30" spans="2:14" ht="12.75" customHeight="1" x14ac:dyDescent="0.2">
      <c r="B30" s="109"/>
      <c r="C30" s="164"/>
      <c r="D30" s="164"/>
      <c r="E30" s="164"/>
      <c r="F30" s="164"/>
      <c r="G30" s="164"/>
      <c r="H30" s="164"/>
      <c r="I30" s="109"/>
      <c r="J30" s="164"/>
      <c r="K30" s="164"/>
      <c r="L30" s="164"/>
      <c r="M30" s="164"/>
      <c r="N30" s="164"/>
    </row>
    <row r="31" spans="2:14" ht="12.75" customHeight="1" x14ac:dyDescent="0.2">
      <c r="B31" s="110" t="s">
        <v>22</v>
      </c>
      <c r="G31" s="164"/>
      <c r="H31" s="164"/>
      <c r="I31" s="151" t="s">
        <v>27</v>
      </c>
      <c r="K31" s="31"/>
      <c r="N31" s="164"/>
    </row>
    <row r="32" spans="2:14" ht="12.75" customHeight="1" x14ac:dyDescent="0.2">
      <c r="G32" s="164"/>
      <c r="H32" s="164"/>
      <c r="K32" s="31"/>
      <c r="N32" s="164"/>
    </row>
    <row r="33" spans="2:14" ht="12.75" customHeight="1" x14ac:dyDescent="0.2">
      <c r="G33" s="164"/>
      <c r="H33" s="164"/>
      <c r="K33" s="31"/>
      <c r="N33" s="164"/>
    </row>
    <row r="34" spans="2:14" ht="12.75" customHeight="1" x14ac:dyDescent="0.2">
      <c r="B34" s="32" t="str">
        <f>Classificação!N25</f>
        <v>Argentina</v>
      </c>
      <c r="C34" s="207">
        <v>0</v>
      </c>
      <c r="D34" s="157" t="s">
        <v>20</v>
      </c>
      <c r="E34" s="207">
        <v>3</v>
      </c>
      <c r="F34" s="32" t="str">
        <f>Classificação!N10</f>
        <v>Colômbia</v>
      </c>
      <c r="G34" s="164"/>
      <c r="H34" s="164"/>
      <c r="I34" s="32" t="str">
        <f>Classificação!N10</f>
        <v>Colômbia</v>
      </c>
      <c r="J34" s="207">
        <v>3</v>
      </c>
      <c r="K34" s="157" t="s">
        <v>20</v>
      </c>
      <c r="L34" s="207">
        <v>0</v>
      </c>
      <c r="M34" s="32" t="str">
        <f>Classificação!N30</f>
        <v>Croácia</v>
      </c>
      <c r="N34" s="164"/>
    </row>
    <row r="35" spans="2:14" ht="12.75" customHeight="1" x14ac:dyDescent="0.2">
      <c r="D35" s="28"/>
      <c r="G35" s="164"/>
      <c r="H35" s="164"/>
      <c r="K35" s="28"/>
      <c r="N35" s="164"/>
    </row>
    <row r="36" spans="2:14" ht="12.75" customHeight="1" x14ac:dyDescent="0.2">
      <c r="B36" s="32" t="str">
        <f>Classificação!N26</f>
        <v>Sérvia</v>
      </c>
      <c r="C36" s="207">
        <v>2</v>
      </c>
      <c r="D36" s="157" t="s">
        <v>20</v>
      </c>
      <c r="E36" s="207">
        <v>0</v>
      </c>
      <c r="F36" s="32" t="str">
        <f>Classificação!N11</f>
        <v>Brasil</v>
      </c>
      <c r="G36" s="164"/>
      <c r="H36" s="164"/>
      <c r="I36" s="32" t="str">
        <f>Classificação!N11</f>
        <v>Brasil</v>
      </c>
      <c r="J36" s="207">
        <v>0</v>
      </c>
      <c r="K36" s="157" t="s">
        <v>20</v>
      </c>
      <c r="L36" s="207">
        <v>1</v>
      </c>
      <c r="M36" s="32" t="str">
        <f>Classificação!N31</f>
        <v>Russia</v>
      </c>
      <c r="N36" s="164"/>
    </row>
    <row r="37" spans="2:14" ht="12.75" customHeight="1" x14ac:dyDescent="0.2">
      <c r="D37" s="28"/>
      <c r="G37" s="164"/>
      <c r="H37" s="164"/>
      <c r="K37" s="28"/>
      <c r="N37" s="164"/>
    </row>
    <row r="38" spans="2:14" ht="12.75" customHeight="1" x14ac:dyDescent="0.2">
      <c r="B38" s="32" t="str">
        <f>Classificação!N27</f>
        <v>França</v>
      </c>
      <c r="C38" s="207">
        <v>0</v>
      </c>
      <c r="D38" s="157" t="s">
        <v>20</v>
      </c>
      <c r="E38" s="207">
        <v>0</v>
      </c>
      <c r="F38" s="32" t="str">
        <f>Classificação!N12</f>
        <v>Espanha</v>
      </c>
      <c r="G38" s="164"/>
      <c r="H38" s="164"/>
      <c r="I38" s="32" t="str">
        <f>Classificação!N12</f>
        <v>Espanha</v>
      </c>
      <c r="J38" s="207">
        <v>0</v>
      </c>
      <c r="K38" s="157" t="s">
        <v>20</v>
      </c>
      <c r="L38" s="207">
        <v>3</v>
      </c>
      <c r="M38" s="32" t="str">
        <f>Classificação!N32</f>
        <v>Polônia</v>
      </c>
      <c r="N38" s="164"/>
    </row>
    <row r="39" spans="2:14" ht="12.75" customHeight="1" x14ac:dyDescent="0.2">
      <c r="D39" s="28"/>
      <c r="G39" s="164"/>
      <c r="H39" s="164"/>
      <c r="K39" s="28"/>
      <c r="N39" s="164"/>
    </row>
    <row r="40" spans="2:14" ht="12.75" customHeight="1" x14ac:dyDescent="0.2">
      <c r="B40" s="32" t="str">
        <f>Classificação!N28</f>
        <v>Inglaterra</v>
      </c>
      <c r="C40" s="207">
        <v>1</v>
      </c>
      <c r="D40" s="157" t="s">
        <v>20</v>
      </c>
      <c r="E40" s="207">
        <v>3</v>
      </c>
      <c r="F40" s="32" t="str">
        <f>Classificação!N13</f>
        <v>Senegal</v>
      </c>
      <c r="G40" s="164"/>
      <c r="H40" s="164"/>
      <c r="I40" s="32" t="str">
        <f>Classificação!N13</f>
        <v>Senegal</v>
      </c>
      <c r="J40" s="207"/>
      <c r="K40" s="157" t="s">
        <v>20</v>
      </c>
      <c r="L40" s="207"/>
      <c r="M40" s="32" t="str">
        <f>Classificação!N33</f>
        <v>W.O.</v>
      </c>
      <c r="N40" s="164"/>
    </row>
    <row r="41" spans="2:14" ht="12.75" customHeight="1" x14ac:dyDescent="0.2">
      <c r="D41" s="28"/>
      <c r="G41" s="164"/>
      <c r="H41" s="164"/>
      <c r="K41" s="28"/>
      <c r="N41" s="164"/>
    </row>
    <row r="42" spans="2:14" ht="12.75" customHeight="1" x14ac:dyDescent="0.2">
      <c r="B42" s="32" t="str">
        <f>Classificação!N29</f>
        <v>México</v>
      </c>
      <c r="C42" s="207">
        <v>0</v>
      </c>
      <c r="D42" s="157" t="s">
        <v>20</v>
      </c>
      <c r="E42" s="207">
        <v>0</v>
      </c>
      <c r="F42" s="32" t="str">
        <f>Classificação!N14</f>
        <v>Uruguai</v>
      </c>
      <c r="G42" s="164"/>
      <c r="H42" s="164"/>
      <c r="I42" s="32" t="str">
        <f>Classificação!N14</f>
        <v>Uruguai</v>
      </c>
      <c r="J42" s="207">
        <v>1</v>
      </c>
      <c r="K42" s="157" t="s">
        <v>20</v>
      </c>
      <c r="L42" s="207">
        <v>1</v>
      </c>
      <c r="M42" s="32" t="str">
        <f>Classificação!N24</f>
        <v>Portugal</v>
      </c>
      <c r="N42" s="164"/>
    </row>
    <row r="43" spans="2:14" ht="12.75" customHeight="1" x14ac:dyDescent="0.2">
      <c r="D43" s="28"/>
      <c r="G43" s="164"/>
      <c r="H43" s="164"/>
      <c r="K43" s="28"/>
      <c r="N43" s="164"/>
    </row>
    <row r="44" spans="2:14" ht="12.75" customHeight="1" x14ac:dyDescent="0.2">
      <c r="B44" s="32" t="str">
        <f>Classificação!N30</f>
        <v>Croácia</v>
      </c>
      <c r="C44" s="207">
        <v>2</v>
      </c>
      <c r="D44" s="157" t="s">
        <v>20</v>
      </c>
      <c r="E44" s="207">
        <v>0</v>
      </c>
      <c r="F44" s="32" t="str">
        <f>Classificação!N15</f>
        <v>Bélgica</v>
      </c>
      <c r="G44" s="164"/>
      <c r="H44" s="164"/>
      <c r="I44" s="32" t="str">
        <f>Classificação!N15</f>
        <v>Bélgica</v>
      </c>
      <c r="J44" s="207">
        <v>2</v>
      </c>
      <c r="K44" s="157" t="s">
        <v>20</v>
      </c>
      <c r="L44" s="207">
        <v>0</v>
      </c>
      <c r="M44" s="32" t="str">
        <f>Classificação!N25</f>
        <v>Argentina</v>
      </c>
      <c r="N44" s="164"/>
    </row>
    <row r="45" spans="2:14" ht="12.75" customHeight="1" x14ac:dyDescent="0.2">
      <c r="D45" s="28"/>
      <c r="G45" s="164"/>
      <c r="H45" s="164"/>
      <c r="K45" s="28"/>
      <c r="N45" s="164"/>
    </row>
    <row r="46" spans="2:14" ht="12.75" customHeight="1" x14ac:dyDescent="0.2">
      <c r="B46" s="32" t="str">
        <f>Classificação!N31</f>
        <v>Russia</v>
      </c>
      <c r="C46" s="207"/>
      <c r="D46" s="157" t="s">
        <v>20</v>
      </c>
      <c r="E46" s="207"/>
      <c r="F46" s="32" t="str">
        <f>Classificação!N16</f>
        <v>Suécia- WO</v>
      </c>
      <c r="G46" s="164"/>
      <c r="H46" s="164"/>
      <c r="I46" s="32" t="str">
        <f>Classificação!N16</f>
        <v>Suécia- WO</v>
      </c>
      <c r="J46" s="207"/>
      <c r="K46" s="157" t="s">
        <v>20</v>
      </c>
      <c r="L46" s="207"/>
      <c r="M46" s="32" t="str">
        <f>Classificação!N26</f>
        <v>Sérvia</v>
      </c>
      <c r="N46" s="164"/>
    </row>
    <row r="47" spans="2:14" ht="12.75" customHeight="1" x14ac:dyDescent="0.2">
      <c r="D47" s="28"/>
      <c r="G47" s="164"/>
      <c r="H47" s="164"/>
      <c r="K47" s="28"/>
      <c r="N47" s="164"/>
    </row>
    <row r="48" spans="2:14" ht="12.75" customHeight="1" x14ac:dyDescent="0.2">
      <c r="B48" s="32" t="str">
        <f>Classificação!N32</f>
        <v>Polônia</v>
      </c>
      <c r="C48" s="207"/>
      <c r="D48" s="157" t="s">
        <v>20</v>
      </c>
      <c r="E48" s="207"/>
      <c r="F48" s="32" t="str">
        <f>Classificação!N17</f>
        <v>Nigéria- WO</v>
      </c>
      <c r="G48" s="164"/>
      <c r="H48" s="164"/>
      <c r="I48" s="32" t="str">
        <f>Classificação!N17</f>
        <v>Nigéria- WO</v>
      </c>
      <c r="J48" s="207"/>
      <c r="K48" s="157" t="s">
        <v>20</v>
      </c>
      <c r="L48" s="207"/>
      <c r="M48" s="32" t="str">
        <f>Classificação!N27</f>
        <v>França</v>
      </c>
      <c r="N48" s="164"/>
    </row>
    <row r="49" spans="2:14" ht="12.75" customHeight="1" x14ac:dyDescent="0.2">
      <c r="D49" s="28"/>
      <c r="G49" s="164"/>
      <c r="H49" s="164"/>
      <c r="K49" s="28"/>
      <c r="N49" s="164"/>
    </row>
    <row r="50" spans="2:14" ht="12.75" customHeight="1" x14ac:dyDescent="0.2">
      <c r="B50" s="32" t="str">
        <f>Classificação!N33</f>
        <v>W.O.</v>
      </c>
      <c r="C50" s="207"/>
      <c r="D50" s="157" t="s">
        <v>20</v>
      </c>
      <c r="E50" s="207"/>
      <c r="F50" s="32" t="str">
        <f>Classificação!N18</f>
        <v>Suíça</v>
      </c>
      <c r="G50" s="164"/>
      <c r="H50" s="164"/>
      <c r="I50" s="32" t="str">
        <f>Classificação!N18</f>
        <v>Suíça</v>
      </c>
      <c r="J50" s="207">
        <v>2</v>
      </c>
      <c r="K50" s="157" t="s">
        <v>20</v>
      </c>
      <c r="L50" s="207">
        <v>2</v>
      </c>
      <c r="M50" s="32" t="str">
        <f>Classificação!N28</f>
        <v>Inglaterra</v>
      </c>
      <c r="N50" s="164"/>
    </row>
    <row r="51" spans="2:14" ht="12.75" customHeight="1" x14ac:dyDescent="0.2">
      <c r="D51" s="28"/>
      <c r="G51" s="164"/>
      <c r="H51" s="164"/>
      <c r="K51" s="28"/>
      <c r="N51" s="164"/>
    </row>
    <row r="52" spans="2:14" ht="12.75" customHeight="1" x14ac:dyDescent="0.2">
      <c r="B52" s="32" t="str">
        <f>Classificação!N24</f>
        <v>Portugal</v>
      </c>
      <c r="C52" s="207">
        <v>2</v>
      </c>
      <c r="D52" s="157" t="s">
        <v>20</v>
      </c>
      <c r="E52" s="207">
        <v>1</v>
      </c>
      <c r="F52" s="32" t="str">
        <f>Classificação!N19</f>
        <v>Dinamarca</v>
      </c>
      <c r="G52" s="164"/>
      <c r="H52" s="164"/>
      <c r="I52" s="32" t="str">
        <f>Classificação!N19</f>
        <v>Dinamarca</v>
      </c>
      <c r="J52" s="207">
        <v>2</v>
      </c>
      <c r="K52" s="157" t="s">
        <v>20</v>
      </c>
      <c r="L52" s="207">
        <v>3</v>
      </c>
      <c r="M52" s="32" t="str">
        <f>Classificação!N29</f>
        <v>México</v>
      </c>
      <c r="N52" s="164"/>
    </row>
    <row r="53" spans="2:14" ht="12.75" customHeight="1" x14ac:dyDescent="0.2">
      <c r="B53" s="164"/>
      <c r="C53" s="164"/>
      <c r="D53" s="164"/>
      <c r="E53" s="164"/>
      <c r="F53" s="164"/>
      <c r="G53" s="164"/>
      <c r="H53" s="164"/>
      <c r="I53" s="164"/>
      <c r="J53" s="164"/>
      <c r="K53" s="164"/>
      <c r="L53" s="164"/>
      <c r="M53" s="164"/>
      <c r="N53" s="164"/>
    </row>
    <row r="54" spans="2:14" ht="12.75" customHeight="1" x14ac:dyDescent="0.2">
      <c r="B54" s="109"/>
      <c r="C54" s="164"/>
      <c r="D54" s="164"/>
      <c r="E54" s="164"/>
      <c r="F54" s="164"/>
      <c r="G54" s="164"/>
      <c r="H54" s="164"/>
      <c r="I54" s="109"/>
      <c r="J54" s="164"/>
      <c r="K54" s="164"/>
      <c r="L54" s="164"/>
      <c r="M54" s="164"/>
      <c r="N54" s="164"/>
    </row>
    <row r="55" spans="2:14" ht="12.75" customHeight="1" x14ac:dyDescent="0.2">
      <c r="B55" s="164"/>
      <c r="C55" s="164"/>
      <c r="D55" s="164"/>
      <c r="E55" s="164"/>
      <c r="F55" s="164"/>
      <c r="G55" s="164"/>
      <c r="H55" s="164"/>
      <c r="I55" s="164"/>
      <c r="J55" s="164"/>
      <c r="K55" s="164"/>
      <c r="L55" s="164"/>
      <c r="M55" s="164"/>
      <c r="N55" s="164"/>
    </row>
    <row r="56" spans="2:14" ht="12.75" customHeight="1" x14ac:dyDescent="0.2">
      <c r="B56" s="30" t="s">
        <v>23</v>
      </c>
      <c r="G56" s="164"/>
      <c r="H56" s="164"/>
      <c r="I56" s="152" t="s">
        <v>28</v>
      </c>
      <c r="K56" s="31"/>
      <c r="N56" s="164"/>
    </row>
    <row r="57" spans="2:14" ht="12.75" customHeight="1" x14ac:dyDescent="0.2">
      <c r="G57" s="164"/>
      <c r="H57" s="164"/>
      <c r="K57" s="31"/>
      <c r="N57" s="164"/>
    </row>
    <row r="58" spans="2:14" ht="12.75" customHeight="1" x14ac:dyDescent="0.2">
      <c r="G58" s="164"/>
      <c r="H58" s="164"/>
      <c r="K58" s="31"/>
      <c r="N58" s="164"/>
    </row>
    <row r="59" spans="2:14" ht="12.75" customHeight="1" x14ac:dyDescent="0.2">
      <c r="B59" s="32" t="str">
        <f>Classificação!N10</f>
        <v>Colômbia</v>
      </c>
      <c r="C59" s="207">
        <v>3</v>
      </c>
      <c r="D59" s="157" t="s">
        <v>20</v>
      </c>
      <c r="E59" s="207">
        <v>1</v>
      </c>
      <c r="F59" s="32" t="str">
        <f>Classificação!N26</f>
        <v>Sérvia</v>
      </c>
      <c r="G59" s="164"/>
      <c r="H59" s="164"/>
      <c r="I59" s="32" t="str">
        <f>Classificação!N31</f>
        <v>Russia</v>
      </c>
      <c r="J59" s="207">
        <v>0</v>
      </c>
      <c r="K59" s="157" t="s">
        <v>20</v>
      </c>
      <c r="L59" s="207">
        <v>4</v>
      </c>
      <c r="M59" s="32" t="str">
        <f>Classificação!N10</f>
        <v>Colômbia</v>
      </c>
      <c r="N59" s="164"/>
    </row>
    <row r="60" spans="2:14" ht="12.75" customHeight="1" x14ac:dyDescent="0.2">
      <c r="D60" s="28"/>
      <c r="G60" s="164"/>
      <c r="H60" s="164"/>
      <c r="K60" s="28"/>
      <c r="N60" s="164"/>
    </row>
    <row r="61" spans="2:14" ht="12.75" customHeight="1" x14ac:dyDescent="0.2">
      <c r="B61" s="32" t="str">
        <f>Classificação!N11</f>
        <v>Brasil</v>
      </c>
      <c r="C61" s="207">
        <v>0</v>
      </c>
      <c r="D61" s="157" t="s">
        <v>20</v>
      </c>
      <c r="E61" s="207">
        <v>3</v>
      </c>
      <c r="F61" s="32" t="str">
        <f>Classificação!N27</f>
        <v>França</v>
      </c>
      <c r="G61" s="164"/>
      <c r="H61" s="164"/>
      <c r="I61" s="32" t="str">
        <f>Classificação!N32</f>
        <v>Polônia</v>
      </c>
      <c r="J61" s="207">
        <v>3</v>
      </c>
      <c r="K61" s="157" t="s">
        <v>20</v>
      </c>
      <c r="L61" s="207">
        <v>1</v>
      </c>
      <c r="M61" s="32" t="str">
        <f>Classificação!N11</f>
        <v>Brasil</v>
      </c>
      <c r="N61" s="164"/>
    </row>
    <row r="62" spans="2:14" ht="12.75" customHeight="1" x14ac:dyDescent="0.2">
      <c r="D62" s="28"/>
      <c r="G62" s="164"/>
      <c r="H62" s="164"/>
      <c r="K62" s="28"/>
      <c r="N62" s="164"/>
    </row>
    <row r="63" spans="2:14" ht="12.75" customHeight="1" x14ac:dyDescent="0.2">
      <c r="B63" s="32" t="str">
        <f>Classificação!N12</f>
        <v>Espanha</v>
      </c>
      <c r="C63" s="207">
        <v>0</v>
      </c>
      <c r="D63" s="157" t="s">
        <v>20</v>
      </c>
      <c r="E63" s="207">
        <v>0</v>
      </c>
      <c r="F63" s="32" t="str">
        <f>Classificação!N28</f>
        <v>Inglaterra</v>
      </c>
      <c r="G63" s="164"/>
      <c r="H63" s="164"/>
      <c r="I63" s="32" t="str">
        <f>Classificação!N33</f>
        <v>W.O.</v>
      </c>
      <c r="J63" s="207"/>
      <c r="K63" s="157" t="s">
        <v>20</v>
      </c>
      <c r="L63" s="207"/>
      <c r="M63" s="32" t="str">
        <f>Classificação!N12</f>
        <v>Espanha</v>
      </c>
      <c r="N63" s="164"/>
    </row>
    <row r="64" spans="2:14" ht="12.75" customHeight="1" x14ac:dyDescent="0.2">
      <c r="D64" s="28"/>
      <c r="G64" s="164"/>
      <c r="H64" s="164"/>
      <c r="K64" s="28"/>
      <c r="N64" s="164"/>
    </row>
    <row r="65" spans="2:14" ht="12.75" customHeight="1" x14ac:dyDescent="0.2">
      <c r="B65" s="32" t="str">
        <f>Classificação!N13</f>
        <v>Senegal</v>
      </c>
      <c r="C65" s="207">
        <v>1</v>
      </c>
      <c r="D65" s="157" t="s">
        <v>20</v>
      </c>
      <c r="E65" s="207">
        <v>2</v>
      </c>
      <c r="F65" s="32" t="str">
        <f>Classificação!N29</f>
        <v>México</v>
      </c>
      <c r="G65" s="164"/>
      <c r="H65" s="164"/>
      <c r="I65" s="32" t="str">
        <f>Classificação!N24</f>
        <v>Portugal</v>
      </c>
      <c r="J65" s="207">
        <v>4</v>
      </c>
      <c r="K65" s="157" t="s">
        <v>20</v>
      </c>
      <c r="L65" s="207">
        <v>1</v>
      </c>
      <c r="M65" s="32" t="str">
        <f>Classificação!N13</f>
        <v>Senegal</v>
      </c>
      <c r="N65" s="164"/>
    </row>
    <row r="66" spans="2:14" ht="12.75" customHeight="1" x14ac:dyDescent="0.2">
      <c r="D66" s="28"/>
      <c r="G66" s="164"/>
      <c r="H66" s="164"/>
      <c r="K66" s="28"/>
      <c r="N66" s="164"/>
    </row>
    <row r="67" spans="2:14" ht="12.75" customHeight="1" x14ac:dyDescent="0.2">
      <c r="B67" s="32" t="str">
        <f>Classificação!N14</f>
        <v>Uruguai</v>
      </c>
      <c r="C67" s="207">
        <v>0</v>
      </c>
      <c r="D67" s="157" t="s">
        <v>20</v>
      </c>
      <c r="E67" s="207">
        <v>1</v>
      </c>
      <c r="F67" s="32" t="str">
        <f>Classificação!N30</f>
        <v>Croácia</v>
      </c>
      <c r="G67" s="164"/>
      <c r="H67" s="164"/>
      <c r="I67" s="32" t="str">
        <f>Classificação!N25</f>
        <v>Argentina</v>
      </c>
      <c r="J67" s="207">
        <v>2</v>
      </c>
      <c r="K67" s="157" t="s">
        <v>20</v>
      </c>
      <c r="L67" s="207">
        <v>1</v>
      </c>
      <c r="M67" s="32" t="str">
        <f>Classificação!N14</f>
        <v>Uruguai</v>
      </c>
      <c r="N67" s="164"/>
    </row>
    <row r="68" spans="2:14" ht="12.75" customHeight="1" x14ac:dyDescent="0.2">
      <c r="D68" s="28"/>
      <c r="G68" s="164"/>
      <c r="H68" s="164"/>
      <c r="K68" s="28"/>
      <c r="N68" s="164"/>
    </row>
    <row r="69" spans="2:14" ht="12.75" customHeight="1" x14ac:dyDescent="0.2">
      <c r="B69" s="32" t="str">
        <f>Classificação!N15</f>
        <v>Bélgica</v>
      </c>
      <c r="C69" s="207">
        <v>1</v>
      </c>
      <c r="D69" s="157" t="s">
        <v>20</v>
      </c>
      <c r="E69" s="207">
        <v>0</v>
      </c>
      <c r="F69" s="32" t="str">
        <f>Classificação!N31</f>
        <v>Russia</v>
      </c>
      <c r="G69" s="164"/>
      <c r="H69" s="164"/>
      <c r="I69" s="32" t="str">
        <f>Classificação!N26</f>
        <v>Sérvia</v>
      </c>
      <c r="J69" s="207">
        <v>0</v>
      </c>
      <c r="K69" s="157" t="s">
        <v>20</v>
      </c>
      <c r="L69" s="207">
        <v>1</v>
      </c>
      <c r="M69" s="32" t="str">
        <f>Classificação!N15</f>
        <v>Bélgica</v>
      </c>
      <c r="N69" s="164"/>
    </row>
    <row r="70" spans="2:14" ht="12.75" customHeight="1" x14ac:dyDescent="0.2">
      <c r="D70" s="28"/>
      <c r="G70" s="164"/>
      <c r="H70" s="164"/>
      <c r="K70" s="28"/>
      <c r="N70" s="164"/>
    </row>
    <row r="71" spans="2:14" ht="12.75" customHeight="1" x14ac:dyDescent="0.2">
      <c r="B71" s="32" t="str">
        <f>Classificação!N16</f>
        <v>Suécia- WO</v>
      </c>
      <c r="C71" s="207"/>
      <c r="D71" s="157" t="s">
        <v>20</v>
      </c>
      <c r="E71" s="207"/>
      <c r="F71" s="32" t="str">
        <f>Classificação!N32</f>
        <v>Polônia</v>
      </c>
      <c r="G71" s="164"/>
      <c r="H71" s="164"/>
      <c r="I71" s="32" t="str">
        <f>Classificação!N27</f>
        <v>França</v>
      </c>
      <c r="J71" s="207"/>
      <c r="K71" s="157" t="s">
        <v>20</v>
      </c>
      <c r="L71" s="207"/>
      <c r="M71" s="32" t="str">
        <f>Classificação!N16</f>
        <v>Suécia- WO</v>
      </c>
      <c r="N71" s="164"/>
    </row>
    <row r="72" spans="2:14" ht="12.75" customHeight="1" x14ac:dyDescent="0.2">
      <c r="D72" s="28"/>
      <c r="G72" s="164"/>
      <c r="H72" s="164"/>
      <c r="K72" s="28"/>
      <c r="N72" s="164"/>
    </row>
    <row r="73" spans="2:14" ht="12.75" customHeight="1" x14ac:dyDescent="0.2">
      <c r="B73" s="32" t="str">
        <f>Classificação!N17</f>
        <v>Nigéria- WO</v>
      </c>
      <c r="C73" s="207"/>
      <c r="D73" s="157" t="s">
        <v>20</v>
      </c>
      <c r="E73" s="207"/>
      <c r="F73" s="32" t="str">
        <f>Classificação!N33</f>
        <v>W.O.</v>
      </c>
      <c r="G73" s="164"/>
      <c r="H73" s="164"/>
      <c r="I73" s="32" t="str">
        <f>Classificação!N28</f>
        <v>Inglaterra</v>
      </c>
      <c r="J73" s="207"/>
      <c r="K73" s="157" t="s">
        <v>20</v>
      </c>
      <c r="L73" s="207"/>
      <c r="M73" s="32" t="str">
        <f>Classificação!N17</f>
        <v>Nigéria- WO</v>
      </c>
      <c r="N73" s="164"/>
    </row>
    <row r="74" spans="2:14" ht="12.75" customHeight="1" x14ac:dyDescent="0.2">
      <c r="D74" s="28"/>
      <c r="G74" s="164"/>
      <c r="H74" s="164"/>
      <c r="K74" s="28"/>
      <c r="N74" s="164"/>
    </row>
    <row r="75" spans="2:14" ht="12.75" customHeight="1" x14ac:dyDescent="0.2">
      <c r="B75" s="32" t="str">
        <f>Classificação!N18</f>
        <v>Suíça</v>
      </c>
      <c r="C75" s="207">
        <v>4</v>
      </c>
      <c r="D75" s="157" t="s">
        <v>20</v>
      </c>
      <c r="E75" s="207">
        <v>0</v>
      </c>
      <c r="F75" s="32" t="str">
        <f>Classificação!N24</f>
        <v>Portugal</v>
      </c>
      <c r="G75" s="164"/>
      <c r="H75" s="164"/>
      <c r="I75" s="32" t="str">
        <f>Classificação!N29</f>
        <v>México</v>
      </c>
      <c r="J75" s="207">
        <v>0</v>
      </c>
      <c r="K75" s="157" t="s">
        <v>20</v>
      </c>
      <c r="L75" s="207">
        <v>2</v>
      </c>
      <c r="M75" s="32" t="str">
        <f>Classificação!N18</f>
        <v>Suíça</v>
      </c>
      <c r="N75" s="164"/>
    </row>
    <row r="76" spans="2:14" ht="12.75" customHeight="1" x14ac:dyDescent="0.2">
      <c r="D76" s="28"/>
      <c r="G76" s="164"/>
      <c r="H76" s="164"/>
      <c r="K76" s="28"/>
      <c r="N76" s="164"/>
    </row>
    <row r="77" spans="2:14" ht="12.75" customHeight="1" x14ac:dyDescent="0.2">
      <c r="B77" s="32" t="str">
        <f>Classificação!N19</f>
        <v>Dinamarca</v>
      </c>
      <c r="C77" s="207">
        <v>3</v>
      </c>
      <c r="D77" s="157" t="s">
        <v>20</v>
      </c>
      <c r="E77" s="207">
        <v>0</v>
      </c>
      <c r="F77" s="32" t="str">
        <f>Classificação!N25</f>
        <v>Argentina</v>
      </c>
      <c r="G77" s="164"/>
      <c r="H77" s="164"/>
      <c r="I77" s="32" t="str">
        <f>Classificação!N30</f>
        <v>Croácia</v>
      </c>
      <c r="J77" s="207">
        <v>1</v>
      </c>
      <c r="K77" s="157" t="s">
        <v>20</v>
      </c>
      <c r="L77" s="207">
        <v>1</v>
      </c>
      <c r="M77" s="32" t="str">
        <f>Classificação!N19</f>
        <v>Dinamarca</v>
      </c>
      <c r="N77" s="164"/>
    </row>
    <row r="78" spans="2:14" ht="12.75" customHeight="1" x14ac:dyDescent="0.2">
      <c r="B78" s="109"/>
      <c r="C78" s="164"/>
      <c r="D78" s="164"/>
      <c r="E78" s="164"/>
      <c r="F78" s="164"/>
      <c r="G78" s="164"/>
      <c r="H78" s="164"/>
      <c r="I78" s="109"/>
      <c r="J78" s="164"/>
      <c r="K78" s="164"/>
      <c r="L78" s="164"/>
      <c r="M78" s="164"/>
      <c r="N78" s="164"/>
    </row>
    <row r="79" spans="2:14" ht="12.75" customHeight="1" x14ac:dyDescent="0.2">
      <c r="B79" s="164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</row>
    <row r="80" spans="2:14" ht="12.75" customHeight="1" x14ac:dyDescent="0.2"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</row>
    <row r="81" spans="2:14" ht="12.75" customHeight="1" x14ac:dyDescent="0.2">
      <c r="B81" s="148" t="s">
        <v>24</v>
      </c>
      <c r="G81" s="164"/>
      <c r="H81" s="164"/>
      <c r="I81" s="153" t="s">
        <v>29</v>
      </c>
      <c r="K81" s="31"/>
      <c r="N81" s="164"/>
    </row>
    <row r="82" spans="2:14" ht="12.75" customHeight="1" x14ac:dyDescent="0.2">
      <c r="G82" s="164"/>
      <c r="H82" s="164"/>
      <c r="K82" s="31"/>
      <c r="N82" s="164"/>
    </row>
    <row r="83" spans="2:14" ht="12.75" customHeight="1" x14ac:dyDescent="0.2">
      <c r="G83" s="164"/>
      <c r="H83" s="164"/>
      <c r="K83" s="31"/>
      <c r="N83" s="164"/>
    </row>
    <row r="84" spans="2:14" ht="12.75" customHeight="1" x14ac:dyDescent="0.2">
      <c r="B84" s="32" t="str">
        <f>Classificação!N27</f>
        <v>França</v>
      </c>
      <c r="C84" s="207">
        <v>3</v>
      </c>
      <c r="D84" s="157" t="s">
        <v>20</v>
      </c>
      <c r="E84" s="207">
        <v>0</v>
      </c>
      <c r="F84" s="32" t="str">
        <f>Classificação!N10</f>
        <v>Colômbia</v>
      </c>
      <c r="G84" s="164"/>
      <c r="H84" s="164"/>
      <c r="I84" s="32" t="str">
        <f>Classificação!N10</f>
        <v>Colômbia</v>
      </c>
      <c r="J84" s="207">
        <v>3</v>
      </c>
      <c r="K84" s="157" t="s">
        <v>20</v>
      </c>
      <c r="L84" s="207">
        <v>1</v>
      </c>
      <c r="M84" s="32" t="str">
        <f>Classificação!N32</f>
        <v>Polônia</v>
      </c>
      <c r="N84" s="164"/>
    </row>
    <row r="85" spans="2:14" ht="12.75" customHeight="1" x14ac:dyDescent="0.2">
      <c r="D85" s="28"/>
      <c r="G85" s="164"/>
      <c r="H85" s="164"/>
      <c r="K85" s="28"/>
      <c r="N85" s="164"/>
    </row>
    <row r="86" spans="2:14" ht="12.75" customHeight="1" x14ac:dyDescent="0.2">
      <c r="B86" s="32" t="str">
        <f>Classificação!N28</f>
        <v>Inglaterra</v>
      </c>
      <c r="C86" s="207">
        <v>2</v>
      </c>
      <c r="D86" s="157" t="s">
        <v>20</v>
      </c>
      <c r="E86" s="207">
        <v>1</v>
      </c>
      <c r="F86" s="32" t="str">
        <f>Classificação!N11</f>
        <v>Brasil</v>
      </c>
      <c r="G86" s="164"/>
      <c r="H86" s="164"/>
      <c r="I86" s="32" t="str">
        <f>Classificação!N11</f>
        <v>Brasil</v>
      </c>
      <c r="J86" s="207"/>
      <c r="K86" s="157" t="s">
        <v>20</v>
      </c>
      <c r="L86" s="207"/>
      <c r="M86" s="32" t="str">
        <f>Classificação!N33</f>
        <v>W.O.</v>
      </c>
      <c r="N86" s="164"/>
    </row>
    <row r="87" spans="2:14" ht="12.75" customHeight="1" x14ac:dyDescent="0.2">
      <c r="D87" s="28"/>
      <c r="G87" s="164"/>
      <c r="H87" s="164"/>
      <c r="K87" s="28"/>
      <c r="N87" s="164"/>
    </row>
    <row r="88" spans="2:14" ht="12.75" customHeight="1" x14ac:dyDescent="0.2">
      <c r="B88" s="32" t="str">
        <f>Classificação!N29</f>
        <v>México</v>
      </c>
      <c r="C88" s="207">
        <v>3</v>
      </c>
      <c r="D88" s="157" t="s">
        <v>20</v>
      </c>
      <c r="E88" s="207">
        <v>0</v>
      </c>
      <c r="F88" s="32" t="str">
        <f>Classificação!N12</f>
        <v>Espanha</v>
      </c>
      <c r="G88" s="164"/>
      <c r="H88" s="164"/>
      <c r="I88" s="32" t="str">
        <f>Classificação!N12</f>
        <v>Espanha</v>
      </c>
      <c r="J88" s="207">
        <v>0</v>
      </c>
      <c r="K88" s="157" t="s">
        <v>20</v>
      </c>
      <c r="L88" s="207">
        <v>0</v>
      </c>
      <c r="M88" s="32" t="str">
        <f>Classificação!N24</f>
        <v>Portugal</v>
      </c>
      <c r="N88" s="164"/>
    </row>
    <row r="89" spans="2:14" ht="12.75" customHeight="1" x14ac:dyDescent="0.2">
      <c r="D89" s="28"/>
      <c r="G89" s="164"/>
      <c r="H89" s="164"/>
      <c r="K89" s="28"/>
      <c r="N89" s="164"/>
    </row>
    <row r="90" spans="2:14" ht="12.75" customHeight="1" x14ac:dyDescent="0.2">
      <c r="B90" s="32" t="str">
        <f>Classificação!N30</f>
        <v>Croácia</v>
      </c>
      <c r="C90" s="207">
        <v>0</v>
      </c>
      <c r="D90" s="157" t="s">
        <v>20</v>
      </c>
      <c r="E90" s="207">
        <v>3</v>
      </c>
      <c r="F90" s="32" t="str">
        <f>Classificação!N13</f>
        <v>Senegal</v>
      </c>
      <c r="G90" s="164"/>
      <c r="H90" s="164"/>
      <c r="I90" s="32" t="str">
        <f>Classificação!N13</f>
        <v>Senegal</v>
      </c>
      <c r="J90" s="207">
        <v>2</v>
      </c>
      <c r="K90" s="157" t="s">
        <v>20</v>
      </c>
      <c r="L90" s="207">
        <v>1</v>
      </c>
      <c r="M90" s="32" t="str">
        <f>Classificação!N25</f>
        <v>Argentina</v>
      </c>
      <c r="N90" s="164"/>
    </row>
    <row r="91" spans="2:14" ht="12.75" customHeight="1" x14ac:dyDescent="0.2">
      <c r="D91" s="28"/>
      <c r="G91" s="164"/>
      <c r="H91" s="164"/>
      <c r="K91" s="28"/>
      <c r="N91" s="164"/>
    </row>
    <row r="92" spans="2:14" ht="12.75" customHeight="1" x14ac:dyDescent="0.2">
      <c r="B92" s="32" t="str">
        <f>Classificação!N31</f>
        <v>Russia</v>
      </c>
      <c r="C92" s="207">
        <v>1</v>
      </c>
      <c r="D92" s="157" t="s">
        <v>20</v>
      </c>
      <c r="E92" s="207">
        <v>2</v>
      </c>
      <c r="F92" s="32" t="str">
        <f>Classificação!N14</f>
        <v>Uruguai</v>
      </c>
      <c r="G92" s="164"/>
      <c r="H92" s="164"/>
      <c r="I92" s="32" t="str">
        <f>Classificação!N14</f>
        <v>Uruguai</v>
      </c>
      <c r="J92" s="207">
        <v>0</v>
      </c>
      <c r="K92" s="157" t="s">
        <v>20</v>
      </c>
      <c r="L92" s="207">
        <v>4</v>
      </c>
      <c r="M92" s="32" t="str">
        <f>Classificação!N26</f>
        <v>Sérvia</v>
      </c>
      <c r="N92" s="164"/>
    </row>
    <row r="93" spans="2:14" ht="12.75" customHeight="1" x14ac:dyDescent="0.2">
      <c r="D93" s="28"/>
      <c r="G93" s="164"/>
      <c r="H93" s="164"/>
      <c r="K93" s="28"/>
      <c r="N93" s="164"/>
    </row>
    <row r="94" spans="2:14" ht="12.75" customHeight="1" x14ac:dyDescent="0.2">
      <c r="B94" s="32" t="str">
        <f>Classificação!N32</f>
        <v>Polônia</v>
      </c>
      <c r="C94" s="207">
        <v>0</v>
      </c>
      <c r="D94" s="157" t="s">
        <v>20</v>
      </c>
      <c r="E94" s="207">
        <v>1</v>
      </c>
      <c r="F94" s="32" t="str">
        <f>Classificação!N15</f>
        <v>Bélgica</v>
      </c>
      <c r="G94" s="164"/>
      <c r="H94" s="164"/>
      <c r="I94" s="32" t="str">
        <f>Classificação!N15</f>
        <v>Bélgica</v>
      </c>
      <c r="J94" s="207">
        <v>2</v>
      </c>
      <c r="K94" s="157" t="s">
        <v>20</v>
      </c>
      <c r="L94" s="207">
        <v>2</v>
      </c>
      <c r="M94" s="32" t="str">
        <f>Classificação!N27</f>
        <v>França</v>
      </c>
      <c r="N94" s="164"/>
    </row>
    <row r="95" spans="2:14" ht="12.75" customHeight="1" x14ac:dyDescent="0.2">
      <c r="D95" s="28"/>
      <c r="G95" s="164"/>
      <c r="H95" s="164"/>
      <c r="K95" s="28"/>
      <c r="N95" s="164"/>
    </row>
    <row r="96" spans="2:14" ht="12.75" customHeight="1" x14ac:dyDescent="0.2">
      <c r="B96" s="32" t="str">
        <f>Classificação!N33</f>
        <v>W.O.</v>
      </c>
      <c r="C96" s="207"/>
      <c r="D96" s="157" t="s">
        <v>20</v>
      </c>
      <c r="E96" s="207"/>
      <c r="F96" s="32" t="str">
        <f>Classificação!N16</f>
        <v>Suécia- WO</v>
      </c>
      <c r="G96" s="164"/>
      <c r="H96" s="164"/>
      <c r="I96" s="32" t="str">
        <f>Classificação!N16</f>
        <v>Suécia- WO</v>
      </c>
      <c r="J96" s="207"/>
      <c r="K96" s="157" t="s">
        <v>20</v>
      </c>
      <c r="L96" s="207"/>
      <c r="M96" s="32" t="str">
        <f>Classificação!N28</f>
        <v>Inglaterra</v>
      </c>
      <c r="N96" s="164"/>
    </row>
    <row r="97" spans="2:14" ht="12.75" customHeight="1" x14ac:dyDescent="0.2">
      <c r="D97" s="28"/>
      <c r="G97" s="164"/>
      <c r="H97" s="164"/>
      <c r="K97" s="28"/>
      <c r="N97" s="164"/>
    </row>
    <row r="98" spans="2:14" ht="12.75" customHeight="1" x14ac:dyDescent="0.2">
      <c r="B98" s="32" t="str">
        <f>Classificação!N24</f>
        <v>Portugal</v>
      </c>
      <c r="C98" s="207"/>
      <c r="D98" s="157" t="s">
        <v>20</v>
      </c>
      <c r="E98" s="207"/>
      <c r="F98" s="32" t="str">
        <f>Classificação!N17</f>
        <v>Nigéria- WO</v>
      </c>
      <c r="G98" s="164"/>
      <c r="H98" s="164"/>
      <c r="I98" s="32" t="str">
        <f>Classificação!N17</f>
        <v>Nigéria- WO</v>
      </c>
      <c r="J98" s="207"/>
      <c r="K98" s="157" t="s">
        <v>20</v>
      </c>
      <c r="L98" s="207"/>
      <c r="M98" s="32" t="str">
        <f>Classificação!N29</f>
        <v>México</v>
      </c>
      <c r="N98" s="164"/>
    </row>
    <row r="99" spans="2:14" ht="12.75" customHeight="1" x14ac:dyDescent="0.2">
      <c r="D99" s="28"/>
      <c r="G99" s="164"/>
      <c r="H99" s="164"/>
      <c r="K99" s="28"/>
      <c r="N99" s="164"/>
    </row>
    <row r="100" spans="2:14" ht="12.75" customHeight="1" x14ac:dyDescent="0.2">
      <c r="B100" s="32" t="str">
        <f>Classificação!N25</f>
        <v>Argentina</v>
      </c>
      <c r="C100" s="207">
        <v>1</v>
      </c>
      <c r="D100" s="157" t="s">
        <v>20</v>
      </c>
      <c r="E100" s="207">
        <v>1</v>
      </c>
      <c r="F100" s="32" t="str">
        <f>Classificação!N18</f>
        <v>Suíça</v>
      </c>
      <c r="G100" s="164"/>
      <c r="H100" s="164"/>
      <c r="I100" s="32" t="str">
        <f>Classificação!N18</f>
        <v>Suíça</v>
      </c>
      <c r="J100" s="207">
        <v>2</v>
      </c>
      <c r="K100" s="157" t="s">
        <v>20</v>
      </c>
      <c r="L100" s="207">
        <v>2</v>
      </c>
      <c r="M100" s="32" t="str">
        <f>Classificação!N30</f>
        <v>Croácia</v>
      </c>
      <c r="N100" s="164"/>
    </row>
    <row r="101" spans="2:14" ht="12.75" customHeight="1" x14ac:dyDescent="0.2">
      <c r="D101" s="28"/>
      <c r="G101" s="164"/>
      <c r="H101" s="164"/>
      <c r="K101" s="28"/>
      <c r="N101" s="164"/>
    </row>
    <row r="102" spans="2:14" ht="12.75" customHeight="1" x14ac:dyDescent="0.2">
      <c r="B102" s="32" t="str">
        <f>Classificação!N26</f>
        <v>Sérvia</v>
      </c>
      <c r="C102" s="207">
        <v>0</v>
      </c>
      <c r="D102" s="157" t="s">
        <v>20</v>
      </c>
      <c r="E102" s="207">
        <v>1</v>
      </c>
      <c r="F102" s="32" t="str">
        <f>Classificação!N19</f>
        <v>Dinamarca</v>
      </c>
      <c r="G102" s="164"/>
      <c r="H102" s="164"/>
      <c r="I102" s="32" t="str">
        <f>Classificação!N19</f>
        <v>Dinamarca</v>
      </c>
      <c r="J102" s="207">
        <v>2</v>
      </c>
      <c r="K102" s="157" t="s">
        <v>20</v>
      </c>
      <c r="L102" s="207">
        <v>1</v>
      </c>
      <c r="M102" s="32" t="str">
        <f>Classificação!N31</f>
        <v>Russia</v>
      </c>
      <c r="N102" s="164"/>
    </row>
    <row r="103" spans="2:14" ht="12.75" customHeight="1" x14ac:dyDescent="0.2">
      <c r="B103" s="164"/>
      <c r="C103" s="164"/>
      <c r="D103" s="164"/>
      <c r="E103" s="164"/>
      <c r="F103" s="164"/>
      <c r="G103" s="164"/>
      <c r="H103" s="164"/>
      <c r="I103" s="164"/>
      <c r="J103" s="164"/>
      <c r="K103" s="164"/>
      <c r="L103" s="164"/>
      <c r="M103" s="164"/>
      <c r="N103" s="164"/>
    </row>
    <row r="104" spans="2:14" ht="12.75" customHeight="1" x14ac:dyDescent="0.2">
      <c r="B104" s="164"/>
      <c r="C104" s="164"/>
      <c r="D104" s="164"/>
      <c r="E104" s="164"/>
      <c r="F104" s="164"/>
      <c r="G104" s="164"/>
      <c r="H104" s="164"/>
      <c r="I104" s="164"/>
      <c r="J104" s="164"/>
      <c r="K104" s="164"/>
      <c r="L104" s="164"/>
      <c r="M104" s="164"/>
      <c r="N104" s="164"/>
    </row>
    <row r="105" spans="2:14" ht="12.75" customHeight="1" x14ac:dyDescent="0.2">
      <c r="B105" s="164"/>
      <c r="C105" s="164"/>
      <c r="D105" s="164"/>
      <c r="E105" s="164"/>
      <c r="F105" s="164"/>
      <c r="G105" s="164"/>
      <c r="H105" s="164"/>
      <c r="I105" s="109"/>
      <c r="J105" s="164"/>
      <c r="K105" s="164"/>
      <c r="L105" s="164"/>
      <c r="M105" s="109"/>
      <c r="N105" s="164"/>
    </row>
    <row r="106" spans="2:14" ht="12.75" customHeight="1" x14ac:dyDescent="0.2">
      <c r="B106" s="149" t="s">
        <v>25</v>
      </c>
      <c r="G106" s="164"/>
      <c r="H106" s="164"/>
      <c r="I106" s="154" t="s">
        <v>72</v>
      </c>
      <c r="K106" s="31"/>
      <c r="N106" s="164"/>
    </row>
    <row r="107" spans="2:14" ht="12.75" customHeight="1" x14ac:dyDescent="0.2">
      <c r="G107" s="164"/>
      <c r="H107" s="164"/>
      <c r="K107" s="31"/>
      <c r="N107" s="164"/>
    </row>
    <row r="108" spans="2:14" ht="12.75" customHeight="1" x14ac:dyDescent="0.2">
      <c r="G108" s="164"/>
      <c r="H108" s="164"/>
      <c r="K108" s="31"/>
      <c r="N108" s="164"/>
    </row>
    <row r="109" spans="2:14" ht="12.75" customHeight="1" x14ac:dyDescent="0.2">
      <c r="B109" s="32" t="str">
        <f>Classificação!N10</f>
        <v>Colômbia</v>
      </c>
      <c r="C109" s="207">
        <v>4</v>
      </c>
      <c r="D109" s="157" t="s">
        <v>20</v>
      </c>
      <c r="E109" s="207">
        <v>0</v>
      </c>
      <c r="F109" s="32" t="str">
        <f>Classificação!N28</f>
        <v>Inglaterra</v>
      </c>
      <c r="G109" s="164"/>
      <c r="H109" s="164"/>
      <c r="I109" s="32" t="str">
        <f>Classificação!N33</f>
        <v>W.O.</v>
      </c>
      <c r="J109" s="207"/>
      <c r="K109" s="157" t="s">
        <v>20</v>
      </c>
      <c r="L109" s="207"/>
      <c r="M109" s="32" t="str">
        <f>Classificação!N10</f>
        <v>Colômbia</v>
      </c>
      <c r="N109" s="164"/>
    </row>
    <row r="110" spans="2:14" ht="12.75" customHeight="1" x14ac:dyDescent="0.2">
      <c r="D110" s="28"/>
      <c r="G110" s="164"/>
      <c r="H110" s="164"/>
      <c r="K110" s="28"/>
      <c r="N110" s="164"/>
    </row>
    <row r="111" spans="2:14" ht="12.75" customHeight="1" x14ac:dyDescent="0.2">
      <c r="B111" s="32" t="str">
        <f>Classificação!N11</f>
        <v>Brasil</v>
      </c>
      <c r="C111" s="207">
        <v>1</v>
      </c>
      <c r="D111" s="157" t="s">
        <v>20</v>
      </c>
      <c r="E111" s="207">
        <v>4</v>
      </c>
      <c r="F111" s="32" t="str">
        <f>Classificação!N29</f>
        <v>México</v>
      </c>
      <c r="G111" s="164"/>
      <c r="H111" s="164"/>
      <c r="I111" s="32" t="str">
        <f>Classificação!N24</f>
        <v>Portugal</v>
      </c>
      <c r="J111" s="207">
        <v>3</v>
      </c>
      <c r="K111" s="157" t="s">
        <v>20</v>
      </c>
      <c r="L111" s="207">
        <v>0</v>
      </c>
      <c r="M111" s="32" t="str">
        <f>Classificação!N11</f>
        <v>Brasil</v>
      </c>
      <c r="N111" s="164"/>
    </row>
    <row r="112" spans="2:14" ht="12.75" customHeight="1" x14ac:dyDescent="0.2">
      <c r="D112" s="28"/>
      <c r="G112" s="164"/>
      <c r="H112" s="164"/>
      <c r="K112" s="28"/>
      <c r="N112" s="164"/>
    </row>
    <row r="113" spans="2:14" ht="12.75" customHeight="1" x14ac:dyDescent="0.2">
      <c r="B113" s="32" t="str">
        <f>Classificação!N12</f>
        <v>Espanha</v>
      </c>
      <c r="C113" s="207">
        <v>0</v>
      </c>
      <c r="D113" s="157" t="s">
        <v>20</v>
      </c>
      <c r="E113" s="207">
        <v>2</v>
      </c>
      <c r="F113" s="32" t="str">
        <f>Classificação!N30</f>
        <v>Croácia</v>
      </c>
      <c r="G113" s="164"/>
      <c r="H113" s="164"/>
      <c r="I113" s="32" t="str">
        <f>Classificação!N25</f>
        <v>Argentina</v>
      </c>
      <c r="J113" s="207">
        <v>2</v>
      </c>
      <c r="K113" s="157" t="s">
        <v>20</v>
      </c>
      <c r="L113" s="207">
        <v>1</v>
      </c>
      <c r="M113" s="32" t="str">
        <f>Classificação!N12</f>
        <v>Espanha</v>
      </c>
      <c r="N113" s="164"/>
    </row>
    <row r="114" spans="2:14" ht="12.75" customHeight="1" x14ac:dyDescent="0.2">
      <c r="D114" s="28"/>
      <c r="G114" s="164"/>
      <c r="H114" s="164"/>
      <c r="K114" s="28"/>
      <c r="N114" s="164"/>
    </row>
    <row r="115" spans="2:14" ht="12.75" customHeight="1" x14ac:dyDescent="0.2">
      <c r="B115" s="32" t="str">
        <f>Classificação!N13</f>
        <v>Senegal</v>
      </c>
      <c r="C115" s="207">
        <v>0</v>
      </c>
      <c r="D115" s="157" t="s">
        <v>20</v>
      </c>
      <c r="E115" s="207">
        <v>0</v>
      </c>
      <c r="F115" s="32" t="str">
        <f>Classificação!N31</f>
        <v>Russia</v>
      </c>
      <c r="G115" s="164"/>
      <c r="H115" s="164"/>
      <c r="I115" s="32" t="str">
        <f>Classificação!N26</f>
        <v>Sérvia</v>
      </c>
      <c r="J115" s="207">
        <v>1</v>
      </c>
      <c r="K115" s="157" t="s">
        <v>20</v>
      </c>
      <c r="L115" s="207">
        <v>2</v>
      </c>
      <c r="M115" s="32" t="str">
        <f>Classificação!N13</f>
        <v>Senegal</v>
      </c>
      <c r="N115" s="164"/>
    </row>
    <row r="116" spans="2:14" ht="12.75" customHeight="1" x14ac:dyDescent="0.2">
      <c r="D116" s="28"/>
      <c r="G116" s="164"/>
      <c r="H116" s="164"/>
      <c r="K116" s="28"/>
      <c r="N116" s="164"/>
    </row>
    <row r="117" spans="2:14" ht="12.75" customHeight="1" x14ac:dyDescent="0.2">
      <c r="B117" s="32" t="str">
        <f>Classificação!N14</f>
        <v>Uruguai</v>
      </c>
      <c r="C117" s="207">
        <v>1</v>
      </c>
      <c r="D117" s="157" t="s">
        <v>20</v>
      </c>
      <c r="E117" s="207">
        <v>0</v>
      </c>
      <c r="F117" s="32" t="str">
        <f>Classificação!N32</f>
        <v>Polônia</v>
      </c>
      <c r="G117" s="164"/>
      <c r="H117" s="164"/>
      <c r="I117" s="32" t="str">
        <f>Classificação!N27</f>
        <v>França</v>
      </c>
      <c r="J117" s="207">
        <v>2</v>
      </c>
      <c r="K117" s="157" t="s">
        <v>20</v>
      </c>
      <c r="L117" s="207">
        <v>3</v>
      </c>
      <c r="M117" s="32" t="str">
        <f>Classificação!N14</f>
        <v>Uruguai</v>
      </c>
      <c r="N117" s="164"/>
    </row>
    <row r="118" spans="2:14" ht="12.75" customHeight="1" x14ac:dyDescent="0.2">
      <c r="D118" s="28"/>
      <c r="G118" s="164"/>
      <c r="H118" s="164"/>
      <c r="K118" s="28"/>
      <c r="N118" s="164"/>
    </row>
    <row r="119" spans="2:14" ht="12.75" customHeight="1" x14ac:dyDescent="0.2">
      <c r="B119" s="32" t="str">
        <f>Classificação!N15</f>
        <v>Bélgica</v>
      </c>
      <c r="C119" s="207"/>
      <c r="D119" s="157" t="s">
        <v>20</v>
      </c>
      <c r="E119" s="207"/>
      <c r="F119" s="32" t="str">
        <f>Classificação!N33</f>
        <v>W.O.</v>
      </c>
      <c r="G119" s="164"/>
      <c r="H119" s="164"/>
      <c r="I119" s="32" t="str">
        <f>Classificação!N28</f>
        <v>Inglaterra</v>
      </c>
      <c r="J119" s="207">
        <v>1</v>
      </c>
      <c r="K119" s="157" t="s">
        <v>20</v>
      </c>
      <c r="L119" s="207">
        <v>0</v>
      </c>
      <c r="M119" s="32" t="str">
        <f>Classificação!N15</f>
        <v>Bélgica</v>
      </c>
      <c r="N119" s="164"/>
    </row>
    <row r="120" spans="2:14" ht="12.75" customHeight="1" x14ac:dyDescent="0.2">
      <c r="D120" s="28"/>
      <c r="G120" s="164"/>
      <c r="H120" s="164"/>
      <c r="K120" s="28"/>
      <c r="N120" s="164"/>
    </row>
    <row r="121" spans="2:14" ht="12.75" customHeight="1" x14ac:dyDescent="0.2">
      <c r="B121" s="32" t="str">
        <f>Classificação!N16</f>
        <v>Suécia- WO</v>
      </c>
      <c r="C121" s="207"/>
      <c r="D121" s="157" t="s">
        <v>20</v>
      </c>
      <c r="E121" s="207"/>
      <c r="F121" s="32" t="str">
        <f>Classificação!N24</f>
        <v>Portugal</v>
      </c>
      <c r="G121" s="164"/>
      <c r="H121" s="164"/>
      <c r="I121" s="32" t="str">
        <f>Classificação!N29</f>
        <v>México</v>
      </c>
      <c r="J121" s="207"/>
      <c r="K121" s="157" t="s">
        <v>20</v>
      </c>
      <c r="L121" s="207"/>
      <c r="M121" s="32" t="str">
        <f>Classificação!N16</f>
        <v>Suécia- WO</v>
      </c>
      <c r="N121" s="164"/>
    </row>
    <row r="122" spans="2:14" ht="12.75" customHeight="1" x14ac:dyDescent="0.2">
      <c r="D122" s="28"/>
      <c r="G122" s="164"/>
      <c r="H122" s="164"/>
      <c r="K122" s="28"/>
      <c r="N122" s="164"/>
    </row>
    <row r="123" spans="2:14" ht="12.75" customHeight="1" x14ac:dyDescent="0.2">
      <c r="B123" s="32" t="str">
        <f>Classificação!N17</f>
        <v>Nigéria- WO</v>
      </c>
      <c r="C123" s="207"/>
      <c r="D123" s="157" t="s">
        <v>20</v>
      </c>
      <c r="E123" s="207"/>
      <c r="F123" s="32" t="str">
        <f>Classificação!N25</f>
        <v>Argentina</v>
      </c>
      <c r="G123" s="164"/>
      <c r="H123" s="164"/>
      <c r="I123" s="32" t="str">
        <f>Classificação!N30</f>
        <v>Croácia</v>
      </c>
      <c r="J123" s="207"/>
      <c r="K123" s="157" t="s">
        <v>20</v>
      </c>
      <c r="L123" s="207"/>
      <c r="M123" s="32" t="str">
        <f>Classificação!N17</f>
        <v>Nigéria- WO</v>
      </c>
      <c r="N123" s="164"/>
    </row>
    <row r="124" spans="2:14" ht="12.75" customHeight="1" x14ac:dyDescent="0.2">
      <c r="D124" s="28"/>
      <c r="G124" s="164"/>
      <c r="H124" s="164"/>
      <c r="K124" s="28"/>
      <c r="N124" s="164"/>
    </row>
    <row r="125" spans="2:14" ht="12.75" customHeight="1" x14ac:dyDescent="0.2">
      <c r="B125" s="32" t="str">
        <f>Classificação!N18</f>
        <v>Suíça</v>
      </c>
      <c r="C125" s="207">
        <v>0</v>
      </c>
      <c r="D125" s="157" t="s">
        <v>20</v>
      </c>
      <c r="E125" s="207">
        <v>1</v>
      </c>
      <c r="F125" s="32" t="str">
        <f>Classificação!N26</f>
        <v>Sérvia</v>
      </c>
      <c r="G125" s="164"/>
      <c r="H125" s="164"/>
      <c r="I125" s="32" t="str">
        <f>Classificação!N31</f>
        <v>Russia</v>
      </c>
      <c r="J125" s="207">
        <v>2</v>
      </c>
      <c r="K125" s="157" t="s">
        <v>20</v>
      </c>
      <c r="L125" s="207">
        <v>3</v>
      </c>
      <c r="M125" s="32" t="str">
        <f>Classificação!N18</f>
        <v>Suíça</v>
      </c>
      <c r="N125" s="164"/>
    </row>
    <row r="126" spans="2:14" ht="12.75" customHeight="1" x14ac:dyDescent="0.2">
      <c r="D126" s="28"/>
      <c r="G126" s="164"/>
      <c r="H126" s="164"/>
      <c r="K126" s="28"/>
      <c r="N126" s="164"/>
    </row>
    <row r="127" spans="2:14" ht="12.75" customHeight="1" x14ac:dyDescent="0.2">
      <c r="B127" s="32" t="str">
        <f>Classificação!N19</f>
        <v>Dinamarca</v>
      </c>
      <c r="C127" s="207">
        <v>1</v>
      </c>
      <c r="D127" s="157" t="s">
        <v>20</v>
      </c>
      <c r="E127" s="207">
        <v>4</v>
      </c>
      <c r="F127" s="32" t="str">
        <f>Classificação!N27</f>
        <v>França</v>
      </c>
      <c r="G127" s="164"/>
      <c r="H127" s="164"/>
      <c r="I127" s="32" t="str">
        <f>Classificação!N32</f>
        <v>Polônia</v>
      </c>
      <c r="J127" s="207">
        <v>2</v>
      </c>
      <c r="K127" s="157" t="s">
        <v>20</v>
      </c>
      <c r="L127" s="207">
        <v>3</v>
      </c>
      <c r="M127" s="32" t="str">
        <f>Classificação!N19</f>
        <v>Dinamarca</v>
      </c>
      <c r="N127" s="164"/>
    </row>
    <row r="128" spans="2:14" ht="12.75" customHeight="1" x14ac:dyDescent="0.2">
      <c r="B128" s="164"/>
      <c r="C128" s="164"/>
      <c r="D128" s="164"/>
      <c r="E128" s="164"/>
      <c r="F128" s="164"/>
      <c r="G128" s="164"/>
      <c r="H128" s="164"/>
      <c r="I128" s="164"/>
      <c r="J128" s="164"/>
      <c r="K128" s="164"/>
      <c r="L128" s="164"/>
      <c r="M128" s="164"/>
      <c r="N128" s="164"/>
    </row>
    <row r="129" spans="2:28" ht="12.75" customHeight="1" x14ac:dyDescent="0.2">
      <c r="B129" s="164"/>
      <c r="C129" s="164"/>
      <c r="D129" s="164"/>
      <c r="E129" s="164"/>
      <c r="F129" s="164"/>
      <c r="G129" s="164"/>
      <c r="H129" s="164"/>
      <c r="I129" s="109"/>
      <c r="J129" s="164"/>
      <c r="K129" s="164"/>
      <c r="L129" s="164"/>
      <c r="M129" s="109"/>
      <c r="N129" s="164"/>
    </row>
    <row r="130" spans="2:28" ht="12.75" customHeight="1" x14ac:dyDescent="0.2">
      <c r="K130" s="31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  <c r="AB130" s="187"/>
    </row>
    <row r="131" spans="2:28" ht="12.75" customHeight="1" x14ac:dyDescent="0.2">
      <c r="B131" s="98"/>
      <c r="C131" s="98"/>
      <c r="D131" s="98"/>
      <c r="E131" s="98"/>
      <c r="F131" s="98"/>
      <c r="G131" s="98"/>
      <c r="H131" s="98"/>
      <c r="I131" s="98"/>
      <c r="J131" s="98"/>
      <c r="K131" s="98"/>
      <c r="L131" s="98"/>
      <c r="M131" s="37"/>
      <c r="N131" s="98"/>
      <c r="R131" s="98"/>
      <c r="S131" s="98"/>
      <c r="T131" s="98"/>
      <c r="U131" s="98"/>
      <c r="V131" s="98"/>
      <c r="W131" s="98"/>
      <c r="X131" s="98"/>
      <c r="Y131" s="98"/>
      <c r="Z131" s="98"/>
      <c r="AA131" s="98"/>
      <c r="AB131" s="98"/>
    </row>
    <row r="132" spans="2:28" ht="12.75" customHeight="1" x14ac:dyDescent="0.25">
      <c r="B132" s="98"/>
      <c r="C132" s="98"/>
      <c r="D132" s="98"/>
      <c r="E132" s="98"/>
      <c r="F132" s="98"/>
      <c r="G132" s="94" t="s">
        <v>52</v>
      </c>
      <c r="H132" s="98"/>
      <c r="I132" s="98"/>
      <c r="J132" s="98"/>
      <c r="K132" s="98"/>
      <c r="L132" s="98"/>
      <c r="M132" s="37"/>
      <c r="N132" s="98"/>
      <c r="R132" s="98"/>
      <c r="S132" s="98"/>
      <c r="T132" s="98"/>
      <c r="U132" s="98"/>
      <c r="V132" s="98"/>
      <c r="W132" s="98"/>
      <c r="X132" s="98"/>
      <c r="Y132" s="98"/>
      <c r="Z132" s="98"/>
      <c r="AA132" s="98"/>
      <c r="AB132" s="98"/>
    </row>
    <row r="133" spans="2:28" ht="12.75" customHeight="1" x14ac:dyDescent="0.2">
      <c r="B133" s="98"/>
      <c r="C133" s="98"/>
      <c r="D133" s="98"/>
      <c r="E133" s="98"/>
      <c r="F133" s="98"/>
      <c r="G133" s="98"/>
      <c r="H133" s="98"/>
      <c r="I133" s="98"/>
      <c r="J133" s="98"/>
      <c r="K133" s="98"/>
      <c r="L133" s="98"/>
      <c r="M133" s="37"/>
      <c r="N133" s="98"/>
      <c r="R133" s="111"/>
      <c r="S133" s="111"/>
      <c r="T133" s="112"/>
      <c r="U133" s="111"/>
      <c r="V133" s="111"/>
      <c r="W133" s="111"/>
      <c r="X133" s="111"/>
      <c r="Y133" s="111"/>
      <c r="Z133" s="111"/>
      <c r="AA133" s="111"/>
      <c r="AB133" s="111"/>
    </row>
    <row r="134" spans="2:28" ht="12.75" customHeight="1" x14ac:dyDescent="0.2">
      <c r="B134" s="37"/>
      <c r="C134" s="34"/>
      <c r="D134" s="35"/>
      <c r="E134" s="34"/>
      <c r="F134" s="34"/>
      <c r="G134" s="34"/>
      <c r="H134" s="34"/>
      <c r="I134" s="37"/>
      <c r="J134" s="37"/>
      <c r="K134" s="35"/>
      <c r="L134" s="37"/>
      <c r="M134" s="37"/>
      <c r="N134" s="34"/>
      <c r="R134" s="111"/>
      <c r="S134" s="111"/>
      <c r="T134" s="112"/>
      <c r="U134" s="111"/>
      <c r="V134" s="98"/>
      <c r="W134" s="111"/>
      <c r="X134" s="111"/>
      <c r="Y134" s="98"/>
      <c r="Z134" s="34"/>
      <c r="AA134" s="111"/>
      <c r="AB134" s="98"/>
    </row>
    <row r="135" spans="2:28" ht="12.75" customHeight="1" x14ac:dyDescent="0.2">
      <c r="B135" s="42"/>
      <c r="C135" s="34"/>
      <c r="D135" s="113"/>
      <c r="E135" s="34"/>
      <c r="F135" s="34"/>
      <c r="G135" s="34"/>
      <c r="H135" s="34"/>
      <c r="I135" s="37"/>
      <c r="J135" s="37"/>
      <c r="K135" s="113"/>
      <c r="L135" s="37"/>
      <c r="M135" s="37"/>
      <c r="N135" s="34"/>
      <c r="R135" s="111"/>
      <c r="S135" s="111"/>
      <c r="T135" s="112"/>
      <c r="U135" s="111"/>
      <c r="V135" s="98"/>
      <c r="W135" s="111"/>
      <c r="X135" s="111"/>
      <c r="Y135" s="98"/>
      <c r="Z135" s="34"/>
      <c r="AA135" s="111"/>
      <c r="AB135" s="98"/>
    </row>
    <row r="136" spans="2:28" ht="12.75" customHeight="1" x14ac:dyDescent="0.2">
      <c r="B136" s="38" t="s">
        <v>88</v>
      </c>
      <c r="C136" s="39">
        <v>2</v>
      </c>
      <c r="D136" s="33" t="s">
        <v>20</v>
      </c>
      <c r="E136" s="40">
        <v>1</v>
      </c>
      <c r="F136" s="38" t="s">
        <v>77</v>
      </c>
      <c r="G136" s="34"/>
      <c r="H136" s="34"/>
      <c r="I136" s="38" t="s">
        <v>85</v>
      </c>
      <c r="J136" s="39">
        <v>1</v>
      </c>
      <c r="K136" s="33" t="s">
        <v>20</v>
      </c>
      <c r="L136" s="40">
        <v>0</v>
      </c>
      <c r="M136" s="38" t="s">
        <v>81</v>
      </c>
      <c r="N136" s="34"/>
      <c r="R136" s="111"/>
      <c r="S136" s="111"/>
      <c r="T136" s="112"/>
      <c r="U136" s="111"/>
      <c r="V136" s="98"/>
      <c r="W136" s="111"/>
      <c r="X136" s="111"/>
      <c r="Y136" s="98"/>
      <c r="Z136" s="34"/>
      <c r="AA136" s="111"/>
      <c r="AB136" s="98"/>
    </row>
    <row r="137" spans="2:28" ht="12.75" customHeight="1" x14ac:dyDescent="0.2">
      <c r="B137" s="114"/>
      <c r="C137" s="45"/>
      <c r="D137" s="46"/>
      <c r="E137" s="47"/>
      <c r="F137" s="114"/>
      <c r="G137" s="36"/>
      <c r="H137" s="36"/>
      <c r="I137" s="114"/>
      <c r="J137" s="41"/>
      <c r="K137" s="46"/>
      <c r="L137" s="48"/>
      <c r="M137" s="114"/>
      <c r="N137" s="36"/>
      <c r="R137" s="111"/>
      <c r="S137" s="111"/>
      <c r="T137" s="112"/>
      <c r="U137" s="111"/>
      <c r="V137" s="98"/>
      <c r="W137" s="111"/>
      <c r="X137" s="111"/>
      <c r="Y137" s="98"/>
      <c r="Z137" s="34"/>
      <c r="AA137" s="111"/>
      <c r="AB137" s="98"/>
    </row>
    <row r="138" spans="2:28" ht="12.75" customHeight="1" x14ac:dyDescent="0.2">
      <c r="B138" s="42"/>
      <c r="C138" s="36"/>
      <c r="D138" s="43"/>
      <c r="E138" s="36"/>
      <c r="F138" s="36"/>
      <c r="G138" s="36"/>
      <c r="H138" s="36"/>
      <c r="I138" s="42"/>
      <c r="J138" s="42"/>
      <c r="K138" s="43"/>
      <c r="L138" s="42"/>
      <c r="M138" s="36"/>
      <c r="N138" s="36"/>
      <c r="R138" s="111"/>
      <c r="S138" s="111"/>
      <c r="T138" s="112"/>
      <c r="U138" s="111"/>
      <c r="V138" s="98"/>
      <c r="W138" s="111"/>
      <c r="X138" s="111"/>
      <c r="Y138" s="98"/>
      <c r="Z138" s="34"/>
      <c r="AA138" s="111"/>
      <c r="AB138" s="98"/>
    </row>
    <row r="139" spans="2:28" ht="12.75" customHeight="1" x14ac:dyDescent="0.2">
      <c r="B139" s="42"/>
      <c r="C139" s="36"/>
      <c r="D139" s="113"/>
      <c r="E139" s="36"/>
      <c r="F139" s="36"/>
      <c r="G139" s="36"/>
      <c r="H139" s="36"/>
      <c r="I139" s="42"/>
      <c r="J139" s="42"/>
      <c r="K139" s="113"/>
      <c r="L139" s="42"/>
      <c r="M139" s="36"/>
      <c r="N139" s="36"/>
      <c r="R139" s="111"/>
      <c r="S139" s="111"/>
      <c r="T139" s="112"/>
      <c r="U139" s="111"/>
      <c r="V139" s="98"/>
      <c r="W139" s="111"/>
      <c r="X139" s="111"/>
      <c r="Y139" s="98"/>
      <c r="Z139" s="34"/>
      <c r="AA139" s="111"/>
      <c r="AB139" s="98"/>
    </row>
    <row r="140" spans="2:28" ht="12.75" customHeight="1" x14ac:dyDescent="0.2">
      <c r="B140" s="38" t="s">
        <v>90</v>
      </c>
      <c r="C140" s="39">
        <v>1</v>
      </c>
      <c r="D140" s="33"/>
      <c r="E140" s="40">
        <v>0</v>
      </c>
      <c r="F140" s="38" t="s">
        <v>78</v>
      </c>
      <c r="G140" s="34"/>
      <c r="H140" s="34"/>
      <c r="I140" s="38" t="s">
        <v>79</v>
      </c>
      <c r="J140" s="39">
        <v>4</v>
      </c>
      <c r="K140" s="33"/>
      <c r="L140" s="40">
        <v>1</v>
      </c>
      <c r="M140" s="38" t="s">
        <v>80</v>
      </c>
      <c r="N140" s="34"/>
      <c r="R140" s="111"/>
      <c r="S140" s="111"/>
      <c r="T140" s="112"/>
      <c r="U140" s="111"/>
      <c r="V140" s="98"/>
      <c r="W140" s="111"/>
      <c r="X140" s="111"/>
      <c r="Y140" s="98"/>
      <c r="Z140" s="34"/>
      <c r="AA140" s="111"/>
      <c r="AB140" s="98"/>
    </row>
    <row r="141" spans="2:28" ht="12.75" customHeight="1" x14ac:dyDescent="0.2">
      <c r="B141" s="49"/>
      <c r="C141" s="34"/>
      <c r="D141" s="35"/>
      <c r="E141" s="34"/>
      <c r="F141" s="49"/>
      <c r="G141" s="34"/>
      <c r="H141" s="34"/>
      <c r="I141" s="49"/>
      <c r="J141" s="37"/>
      <c r="K141" s="35"/>
      <c r="L141" s="37"/>
      <c r="M141" s="49"/>
      <c r="N141" s="34"/>
      <c r="R141" s="111"/>
      <c r="S141" s="111"/>
      <c r="T141" s="112"/>
      <c r="U141" s="111"/>
      <c r="V141" s="98"/>
      <c r="W141" s="111"/>
      <c r="X141" s="111"/>
      <c r="Y141" s="98"/>
      <c r="Z141" s="34"/>
      <c r="AA141" s="111"/>
      <c r="AB141" s="98"/>
    </row>
    <row r="142" spans="2:28" ht="12.75" customHeight="1" x14ac:dyDescent="0.2">
      <c r="B142" s="37"/>
      <c r="C142" s="34"/>
      <c r="D142" s="35"/>
      <c r="E142" s="34"/>
      <c r="F142" s="34"/>
      <c r="G142" s="34"/>
      <c r="H142" s="34"/>
      <c r="I142" s="37"/>
      <c r="J142" s="37"/>
      <c r="K142" s="35"/>
      <c r="L142" s="37"/>
      <c r="M142" s="37"/>
      <c r="N142" s="34"/>
      <c r="R142" s="111"/>
      <c r="S142" s="111"/>
      <c r="T142" s="111"/>
      <c r="U142" s="111"/>
      <c r="V142" s="98"/>
      <c r="W142" s="111"/>
      <c r="X142" s="111"/>
      <c r="Y142" s="98"/>
      <c r="Z142" s="34"/>
      <c r="AA142" s="111"/>
      <c r="AB142" s="98"/>
    </row>
    <row r="143" spans="2:28" ht="12.75" customHeight="1" x14ac:dyDescent="0.2">
      <c r="B143" s="37"/>
      <c r="C143" s="34"/>
      <c r="D143" s="35"/>
      <c r="E143" s="34"/>
      <c r="F143" s="34"/>
      <c r="G143" s="34"/>
      <c r="H143" s="34"/>
      <c r="I143" s="37"/>
      <c r="J143" s="37"/>
      <c r="K143" s="35"/>
      <c r="L143" s="37"/>
      <c r="M143" s="37"/>
      <c r="N143" s="34"/>
      <c r="R143" s="111"/>
      <c r="S143" s="111"/>
      <c r="T143" s="111"/>
      <c r="U143" s="111"/>
      <c r="V143" s="98"/>
      <c r="W143" s="111"/>
      <c r="X143" s="111"/>
      <c r="Y143" s="98"/>
      <c r="Z143" s="34"/>
      <c r="AA143" s="111"/>
      <c r="AB143" s="98"/>
    </row>
    <row r="144" spans="2:28" ht="12.75" customHeight="1" x14ac:dyDescent="0.2">
      <c r="B144" s="37"/>
      <c r="C144" s="34"/>
      <c r="D144" s="35"/>
      <c r="E144" s="34"/>
      <c r="F144" s="34"/>
      <c r="G144" s="34"/>
      <c r="H144" s="34"/>
      <c r="I144" s="37"/>
      <c r="J144" s="37"/>
      <c r="K144" s="35"/>
      <c r="L144" s="37"/>
      <c r="M144" s="37"/>
      <c r="N144" s="34"/>
      <c r="R144" s="111"/>
      <c r="S144" s="111"/>
      <c r="T144" s="111"/>
      <c r="U144" s="111"/>
      <c r="V144" s="98"/>
      <c r="W144" s="111"/>
      <c r="X144" s="111"/>
      <c r="Y144" s="98"/>
      <c r="Z144" s="34"/>
      <c r="AA144" s="111"/>
      <c r="AB144" s="98"/>
    </row>
    <row r="145" spans="2:29" ht="12.75" customHeight="1" x14ac:dyDescent="0.25">
      <c r="B145" s="98"/>
      <c r="C145" s="98"/>
      <c r="D145" s="98"/>
      <c r="E145" s="98"/>
      <c r="F145" s="98"/>
      <c r="G145" s="94" t="s">
        <v>53</v>
      </c>
      <c r="H145" s="98"/>
      <c r="I145" s="98"/>
      <c r="J145" s="98"/>
      <c r="K145" s="98"/>
      <c r="L145" s="98"/>
      <c r="M145" s="37"/>
      <c r="N145" s="98"/>
      <c r="R145" s="187"/>
      <c r="S145" s="187"/>
      <c r="T145" s="187"/>
      <c r="U145" s="187"/>
      <c r="V145" s="187"/>
      <c r="W145" s="187"/>
      <c r="X145" s="187"/>
      <c r="Y145" s="187"/>
      <c r="Z145" s="187"/>
      <c r="AA145" s="187"/>
      <c r="AB145" s="187"/>
    </row>
    <row r="146" spans="2:29" ht="12.75" customHeight="1" x14ac:dyDescent="0.2">
      <c r="B146" s="98"/>
      <c r="C146" s="98"/>
      <c r="D146" s="98"/>
      <c r="E146" s="98"/>
      <c r="F146" s="98"/>
      <c r="G146" s="98"/>
      <c r="H146" s="98"/>
      <c r="I146" s="98"/>
      <c r="J146" s="98"/>
      <c r="K146" s="98"/>
      <c r="L146" s="98"/>
      <c r="M146" s="37"/>
      <c r="N146" s="98"/>
      <c r="R146" s="98"/>
      <c r="S146" s="98"/>
      <c r="T146" s="98"/>
      <c r="U146" s="98"/>
      <c r="V146" s="98"/>
      <c r="W146" s="98"/>
      <c r="X146" s="98"/>
      <c r="Y146" s="98"/>
      <c r="Z146" s="98"/>
      <c r="AA146" s="98"/>
      <c r="AB146" s="98"/>
    </row>
    <row r="147" spans="2:29" ht="12.75" customHeight="1" x14ac:dyDescent="0.2">
      <c r="B147" s="98"/>
      <c r="C147" s="98"/>
      <c r="D147" s="98"/>
      <c r="E147" s="98"/>
      <c r="F147" s="98"/>
      <c r="G147" s="98"/>
      <c r="H147" s="98"/>
      <c r="I147" s="98"/>
      <c r="J147" s="98"/>
      <c r="K147" s="98"/>
      <c r="L147" s="98"/>
      <c r="M147" s="37"/>
      <c r="N147" s="98"/>
      <c r="R147" s="98"/>
      <c r="S147" s="98"/>
      <c r="T147" s="98"/>
      <c r="U147" s="98"/>
      <c r="V147" s="98"/>
      <c r="W147" s="98"/>
      <c r="X147" s="98"/>
      <c r="Y147" s="98"/>
      <c r="Z147" s="98"/>
      <c r="AA147" s="98"/>
      <c r="AB147" s="98"/>
    </row>
    <row r="148" spans="2:29" ht="12.75" customHeight="1" x14ac:dyDescent="0.2">
      <c r="B148" s="115"/>
      <c r="C148" s="98"/>
      <c r="D148" s="113"/>
      <c r="E148" s="98"/>
      <c r="F148" s="98"/>
      <c r="G148" s="98"/>
      <c r="H148" s="98"/>
      <c r="I148" s="98"/>
      <c r="J148" s="98"/>
      <c r="K148" s="113"/>
      <c r="L148" s="98"/>
      <c r="M148" s="37"/>
      <c r="N148" s="98"/>
      <c r="R148" s="111"/>
      <c r="S148" s="111"/>
      <c r="T148" s="112"/>
      <c r="U148" s="111"/>
      <c r="V148" s="111"/>
      <c r="W148" s="111"/>
      <c r="X148" s="111"/>
      <c r="Y148" s="111"/>
      <c r="Z148" s="111"/>
      <c r="AA148" s="111"/>
      <c r="AB148" s="111"/>
    </row>
    <row r="149" spans="2:29" ht="12.75" customHeight="1" x14ac:dyDescent="0.2">
      <c r="B149" s="38" t="s">
        <v>76</v>
      </c>
      <c r="C149" s="39">
        <v>6</v>
      </c>
      <c r="D149" s="33" t="s">
        <v>20</v>
      </c>
      <c r="E149" s="40">
        <v>1</v>
      </c>
      <c r="F149" s="38" t="s">
        <v>88</v>
      </c>
      <c r="G149" s="34"/>
      <c r="H149" s="34"/>
      <c r="I149" s="38" t="s">
        <v>90</v>
      </c>
      <c r="J149" s="39">
        <v>1</v>
      </c>
      <c r="K149" s="33" t="s">
        <v>20</v>
      </c>
      <c r="L149" s="40">
        <v>3</v>
      </c>
      <c r="M149" s="38" t="s">
        <v>84</v>
      </c>
      <c r="N149" s="34"/>
      <c r="R149" s="111"/>
      <c r="S149" s="111"/>
      <c r="T149" s="112"/>
      <c r="U149" s="111"/>
      <c r="V149" s="98"/>
      <c r="W149" s="111"/>
      <c r="X149" s="111"/>
      <c r="Y149" s="98"/>
      <c r="Z149" s="34"/>
      <c r="AA149" s="111"/>
      <c r="AB149" s="98"/>
    </row>
    <row r="150" spans="2:29" ht="12.75" customHeight="1" x14ac:dyDescent="0.2">
      <c r="B150" s="37"/>
      <c r="C150" s="162"/>
      <c r="D150" s="116"/>
      <c r="E150" s="117"/>
      <c r="F150" s="37"/>
      <c r="G150" s="37"/>
      <c r="H150" s="37"/>
      <c r="I150" s="37"/>
      <c r="J150" s="41"/>
      <c r="K150" s="162"/>
      <c r="L150" s="41"/>
      <c r="M150" s="37"/>
      <c r="N150" s="34"/>
      <c r="R150" s="111"/>
      <c r="S150" s="111"/>
      <c r="T150" s="112"/>
      <c r="U150" s="111"/>
      <c r="V150" s="98"/>
      <c r="W150" s="111"/>
      <c r="X150" s="111"/>
      <c r="Y150" s="98"/>
      <c r="Z150" s="34"/>
      <c r="AA150" s="111"/>
      <c r="AB150" s="98"/>
    </row>
    <row r="151" spans="2:29" ht="12.75" customHeight="1" x14ac:dyDescent="0.2">
      <c r="B151" s="37"/>
      <c r="C151" s="37"/>
      <c r="D151" s="162"/>
      <c r="E151" s="37"/>
      <c r="F151" s="37"/>
      <c r="G151" s="37"/>
      <c r="H151" s="37"/>
      <c r="I151" s="37"/>
      <c r="J151" s="37"/>
      <c r="K151" s="162"/>
      <c r="L151" s="37"/>
      <c r="M151" s="37"/>
      <c r="N151" s="34"/>
      <c r="R151" s="111"/>
      <c r="S151" s="111"/>
      <c r="T151" s="112"/>
      <c r="U151" s="111"/>
      <c r="V151" s="98"/>
      <c r="W151" s="111"/>
      <c r="X151" s="111"/>
      <c r="Y151" s="98"/>
      <c r="Z151" s="34"/>
      <c r="AA151" s="111"/>
      <c r="AB151" s="98"/>
    </row>
    <row r="152" spans="2:29" ht="12.75" customHeight="1" x14ac:dyDescent="0.2">
      <c r="B152" s="37"/>
      <c r="C152" s="37"/>
      <c r="D152" s="113"/>
      <c r="E152" s="37"/>
      <c r="F152" s="37"/>
      <c r="G152" s="37"/>
      <c r="H152" s="37"/>
      <c r="I152" s="37"/>
      <c r="J152" s="37"/>
      <c r="K152" s="113"/>
      <c r="L152" s="37"/>
      <c r="M152" s="37"/>
      <c r="N152" s="34"/>
      <c r="R152" s="111"/>
      <c r="S152" s="111"/>
      <c r="T152" s="112"/>
      <c r="U152" s="111"/>
      <c r="V152" s="98"/>
      <c r="W152" s="111"/>
      <c r="X152" s="111"/>
      <c r="Y152" s="98"/>
      <c r="Z152" s="34"/>
      <c r="AA152" s="111"/>
      <c r="AB152" s="98"/>
    </row>
    <row r="153" spans="2:29" ht="12.75" customHeight="1" x14ac:dyDescent="0.2">
      <c r="B153" s="38" t="s">
        <v>79</v>
      </c>
      <c r="C153" s="39">
        <v>0</v>
      </c>
      <c r="D153" s="33" t="s">
        <v>20</v>
      </c>
      <c r="E153" s="40">
        <v>0</v>
      </c>
      <c r="F153" s="38" t="s">
        <v>82</v>
      </c>
      <c r="G153" s="37"/>
      <c r="H153" s="37"/>
      <c r="I153" s="38" t="s">
        <v>85</v>
      </c>
      <c r="J153" s="39">
        <v>0</v>
      </c>
      <c r="K153" s="33" t="s">
        <v>20</v>
      </c>
      <c r="L153" s="40">
        <v>2</v>
      </c>
      <c r="M153" s="38" t="s">
        <v>73</v>
      </c>
      <c r="N153" s="37"/>
      <c r="R153" s="111"/>
      <c r="S153" s="111"/>
      <c r="T153" s="112"/>
      <c r="U153" s="111"/>
      <c r="V153" s="98"/>
      <c r="W153" s="111"/>
      <c r="X153" s="111"/>
      <c r="Y153" s="98"/>
      <c r="Z153" s="34"/>
      <c r="AA153" s="111"/>
      <c r="AB153" s="98"/>
    </row>
    <row r="154" spans="2:29" ht="12.75" customHeight="1" x14ac:dyDescent="0.2">
      <c r="C154" s="159">
        <v>3</v>
      </c>
      <c r="E154" s="159">
        <v>5</v>
      </c>
      <c r="N154" s="37"/>
      <c r="R154" s="111"/>
      <c r="S154" s="111"/>
      <c r="T154" s="112"/>
      <c r="U154" s="111"/>
      <c r="V154" s="98"/>
      <c r="W154" s="111"/>
      <c r="X154" s="111"/>
      <c r="Y154" s="98"/>
      <c r="Z154" s="34"/>
      <c r="AA154" s="111"/>
      <c r="AB154" s="98"/>
    </row>
    <row r="155" spans="2:29" ht="12.75" customHeight="1" x14ac:dyDescent="0.2">
      <c r="I155" s="31"/>
      <c r="J155" s="31"/>
      <c r="K155" s="31"/>
      <c r="L155" s="31"/>
      <c r="M155" s="31"/>
      <c r="N155" s="37"/>
      <c r="R155" s="111"/>
      <c r="S155" s="111"/>
      <c r="T155" s="112"/>
      <c r="U155" s="111"/>
      <c r="V155" s="98"/>
      <c r="W155" s="111"/>
      <c r="X155" s="111"/>
      <c r="Y155" s="98"/>
      <c r="Z155" s="34"/>
      <c r="AA155" s="111"/>
      <c r="AB155" s="98"/>
    </row>
    <row r="156" spans="2:29" ht="12.75" customHeight="1" x14ac:dyDescent="0.2">
      <c r="I156" s="31"/>
      <c r="J156" s="31"/>
      <c r="K156" s="31"/>
      <c r="L156" s="31"/>
      <c r="M156" s="31"/>
      <c r="N156" s="37"/>
      <c r="R156" s="111"/>
      <c r="S156" s="111"/>
      <c r="T156" s="112"/>
      <c r="U156" s="111"/>
      <c r="V156" s="98"/>
      <c r="W156" s="111"/>
      <c r="X156" s="111"/>
      <c r="Y156" s="98"/>
      <c r="Z156" s="34"/>
      <c r="AA156" s="111"/>
      <c r="AB156" s="98"/>
    </row>
    <row r="157" spans="2:29" ht="12.75" customHeight="1" x14ac:dyDescent="0.2">
      <c r="B157" s="37"/>
      <c r="C157" s="34"/>
      <c r="D157" s="35"/>
      <c r="E157" s="34"/>
      <c r="F157" s="34"/>
      <c r="G157" s="34"/>
      <c r="H157" s="34"/>
      <c r="I157" s="37"/>
      <c r="J157" s="37"/>
      <c r="K157" s="35"/>
      <c r="L157" s="37"/>
      <c r="M157" s="37"/>
      <c r="N157" s="34"/>
    </row>
    <row r="158" spans="2:29" ht="12.75" customHeight="1" x14ac:dyDescent="0.25">
      <c r="B158" s="37"/>
      <c r="C158" s="34"/>
      <c r="D158" s="35"/>
      <c r="E158" s="34"/>
      <c r="F158" s="34"/>
      <c r="G158" s="94" t="s">
        <v>54</v>
      </c>
      <c r="H158" s="34"/>
      <c r="I158" s="37"/>
      <c r="J158" s="37"/>
      <c r="K158" s="35"/>
      <c r="L158" s="37"/>
      <c r="M158" s="37"/>
      <c r="N158" s="34"/>
    </row>
    <row r="159" spans="2:29" ht="12.75" customHeight="1" x14ac:dyDescent="0.2">
      <c r="B159" s="37"/>
      <c r="C159" s="34"/>
      <c r="D159" s="35"/>
      <c r="E159" s="34"/>
      <c r="F159" s="34"/>
      <c r="G159" s="34"/>
      <c r="H159" s="34"/>
      <c r="I159" s="37"/>
      <c r="J159" s="37"/>
      <c r="K159" s="35"/>
      <c r="L159" s="37"/>
      <c r="M159" s="37"/>
      <c r="N159" s="34"/>
    </row>
    <row r="160" spans="2:29" ht="12.75" customHeight="1" x14ac:dyDescent="0.2">
      <c r="B160" s="37"/>
      <c r="C160" s="34"/>
      <c r="D160" s="35"/>
      <c r="E160" s="34"/>
      <c r="F160" s="34"/>
      <c r="G160" s="34"/>
      <c r="H160" s="34"/>
      <c r="I160" s="37"/>
      <c r="J160" s="37"/>
      <c r="K160" s="35"/>
      <c r="L160" s="37"/>
      <c r="M160" s="37"/>
      <c r="N160" s="34"/>
      <c r="S160" s="118"/>
      <c r="T160" s="118"/>
      <c r="U160" s="118"/>
      <c r="V160" s="118"/>
      <c r="W160" s="118"/>
      <c r="X160" s="118"/>
      <c r="Y160" s="118"/>
      <c r="Z160" s="118"/>
      <c r="AA160" s="118"/>
      <c r="AB160" s="118"/>
      <c r="AC160" s="118"/>
    </row>
    <row r="161" spans="2:29" ht="12.75" customHeight="1" x14ac:dyDescent="0.2">
      <c r="B161" s="119"/>
      <c r="C161" s="98"/>
      <c r="D161" s="113"/>
      <c r="E161" s="98"/>
      <c r="F161" s="98"/>
      <c r="G161" s="98"/>
      <c r="H161" s="98"/>
      <c r="I161" s="98"/>
      <c r="J161" s="98"/>
      <c r="K161" s="113"/>
      <c r="L161" s="98"/>
      <c r="M161" s="37"/>
      <c r="N161" s="98"/>
      <c r="S161" s="120"/>
      <c r="T161" s="120"/>
      <c r="U161" s="120"/>
      <c r="V161" s="121"/>
      <c r="W161" s="121"/>
      <c r="X161" s="121"/>
      <c r="Y161" s="121"/>
      <c r="Z161" s="121"/>
      <c r="AA161" s="121"/>
      <c r="AB161" s="121"/>
      <c r="AC161" s="121"/>
    </row>
    <row r="162" spans="2:29" ht="12.75" customHeight="1" x14ac:dyDescent="0.2">
      <c r="B162" s="38" t="s">
        <v>76</v>
      </c>
      <c r="C162" s="39">
        <v>3</v>
      </c>
      <c r="D162" s="33" t="s">
        <v>20</v>
      </c>
      <c r="E162" s="40">
        <v>2</v>
      </c>
      <c r="F162" s="38" t="s">
        <v>73</v>
      </c>
      <c r="G162" s="98"/>
      <c r="H162" s="98"/>
      <c r="I162" s="38" t="s">
        <v>82</v>
      </c>
      <c r="J162" s="39">
        <v>2</v>
      </c>
      <c r="K162" s="33" t="s">
        <v>20</v>
      </c>
      <c r="L162" s="40">
        <v>1</v>
      </c>
      <c r="M162" s="38" t="s">
        <v>84</v>
      </c>
      <c r="N162" s="98"/>
      <c r="S162" s="122"/>
      <c r="T162" s="122"/>
      <c r="U162" s="123"/>
      <c r="V162" s="124"/>
      <c r="W162" s="124"/>
      <c r="X162" s="124"/>
      <c r="Y162" s="124"/>
      <c r="Z162" s="124"/>
      <c r="AA162" s="124"/>
      <c r="AB162" s="124"/>
      <c r="AC162" s="124"/>
    </row>
    <row r="163" spans="2:29" ht="12.75" customHeight="1" x14ac:dyDescent="0.2">
      <c r="B163" s="125"/>
      <c r="C163" s="49"/>
      <c r="D163" s="50"/>
      <c r="E163" s="49"/>
      <c r="F163" s="49"/>
      <c r="G163" s="49"/>
      <c r="H163" s="49"/>
      <c r="I163" s="49"/>
      <c r="J163" s="51"/>
      <c r="K163" s="50"/>
      <c r="L163" s="51"/>
      <c r="M163" s="49"/>
      <c r="N163" s="34"/>
      <c r="S163" s="122"/>
      <c r="T163" s="122"/>
      <c r="U163" s="123"/>
      <c r="V163" s="124"/>
      <c r="W163" s="124"/>
      <c r="X163" s="124"/>
      <c r="Y163" s="124"/>
      <c r="Z163" s="124"/>
      <c r="AA163" s="120"/>
      <c r="AB163" s="124"/>
      <c r="AC163" s="124"/>
    </row>
    <row r="164" spans="2:29" ht="12.75" customHeight="1" x14ac:dyDescent="0.2">
      <c r="B164" s="98"/>
      <c r="C164" s="98"/>
      <c r="D164" s="98"/>
      <c r="E164" s="98"/>
      <c r="F164" s="98"/>
      <c r="G164" s="98"/>
      <c r="H164" s="98"/>
      <c r="I164" s="98"/>
      <c r="J164" s="98"/>
      <c r="K164" s="98"/>
      <c r="L164" s="98"/>
      <c r="M164" s="37"/>
      <c r="N164" s="98"/>
      <c r="S164" s="122"/>
      <c r="T164" s="122"/>
      <c r="U164" s="123"/>
      <c r="V164" s="124"/>
      <c r="W164" s="124"/>
      <c r="X164" s="124"/>
      <c r="Y164" s="124"/>
      <c r="Z164" s="124"/>
      <c r="AA164" s="124"/>
      <c r="AB164" s="124"/>
      <c r="AC164" s="124"/>
    </row>
    <row r="165" spans="2:29" ht="12.75" customHeight="1" x14ac:dyDescent="0.2">
      <c r="B165" s="98"/>
      <c r="C165" s="98"/>
      <c r="D165" s="98"/>
      <c r="E165" s="98"/>
      <c r="F165" s="98"/>
      <c r="G165" s="98"/>
      <c r="H165" s="98"/>
      <c r="I165" s="98"/>
      <c r="J165" s="98"/>
      <c r="K165" s="98"/>
      <c r="L165" s="98"/>
      <c r="M165" s="37"/>
      <c r="N165" s="98"/>
      <c r="S165" s="122"/>
      <c r="T165" s="122"/>
      <c r="U165" s="123"/>
      <c r="V165" s="124"/>
      <c r="W165" s="124"/>
      <c r="X165" s="124"/>
      <c r="Y165" s="124"/>
      <c r="Z165" s="124"/>
      <c r="AA165" s="124"/>
      <c r="AB165" s="124"/>
      <c r="AC165" s="124"/>
    </row>
    <row r="166" spans="2:29" ht="12.75" customHeight="1" x14ac:dyDescent="0.25">
      <c r="B166" s="98"/>
      <c r="C166" s="98"/>
      <c r="D166" s="94"/>
      <c r="E166" s="98"/>
      <c r="F166" s="98"/>
      <c r="G166" s="98"/>
      <c r="H166" s="98"/>
      <c r="I166" s="126" t="s">
        <v>97</v>
      </c>
      <c r="J166" s="98"/>
      <c r="K166" s="98"/>
      <c r="L166" s="98"/>
      <c r="M166" s="37"/>
      <c r="N166" s="98"/>
      <c r="S166" s="122"/>
      <c r="T166" s="122"/>
      <c r="U166" s="123"/>
      <c r="V166" s="124"/>
      <c r="W166" s="124"/>
      <c r="X166" s="124"/>
      <c r="Y166" s="124"/>
      <c r="Z166" s="124"/>
      <c r="AA166" s="124"/>
      <c r="AB166" s="124"/>
      <c r="AC166" s="124"/>
    </row>
    <row r="167" spans="2:29" ht="12.75" customHeight="1" x14ac:dyDescent="0.2">
      <c r="B167" s="98"/>
      <c r="C167" s="98"/>
      <c r="D167" s="98"/>
      <c r="E167" s="98"/>
      <c r="F167" s="98"/>
      <c r="G167" s="98"/>
      <c r="H167" s="98"/>
      <c r="I167" s="127"/>
      <c r="J167" s="128"/>
      <c r="K167" s="129"/>
      <c r="L167" s="128"/>
      <c r="M167" s="130"/>
      <c r="N167" s="98"/>
      <c r="S167" s="90"/>
      <c r="T167" s="90"/>
      <c r="U167" s="91"/>
      <c r="V167" s="29"/>
      <c r="W167" s="29"/>
      <c r="X167" s="124"/>
      <c r="Y167" s="29"/>
      <c r="Z167" s="29"/>
      <c r="AA167" s="29"/>
      <c r="AB167" s="124"/>
      <c r="AC167" s="124"/>
    </row>
    <row r="168" spans="2:29" ht="12.75" customHeight="1" x14ac:dyDescent="0.25">
      <c r="B168" s="98"/>
      <c r="C168" s="98"/>
      <c r="D168" s="94" t="s">
        <v>55</v>
      </c>
      <c r="E168" s="98"/>
      <c r="F168" s="98"/>
      <c r="G168" s="98"/>
      <c r="H168" s="98"/>
      <c r="I168" s="131"/>
      <c r="J168" s="132"/>
      <c r="K168" s="133"/>
      <c r="L168" s="132"/>
      <c r="M168" s="134"/>
      <c r="N168" s="98"/>
      <c r="S168" s="90"/>
      <c r="T168" s="90"/>
      <c r="U168" s="91"/>
      <c r="V168" s="29"/>
      <c r="W168" s="29"/>
      <c r="X168" s="124"/>
      <c r="Y168" s="29"/>
      <c r="Z168" s="29"/>
      <c r="AA168" s="29"/>
      <c r="AB168" s="124"/>
      <c r="AC168" s="124"/>
    </row>
    <row r="169" spans="2:29" ht="12.75" customHeight="1" x14ac:dyDescent="0.25">
      <c r="B169" s="98"/>
      <c r="C169" s="98"/>
      <c r="D169" s="98"/>
      <c r="E169" s="98"/>
      <c r="F169" s="98"/>
      <c r="G169" s="98"/>
      <c r="H169" s="98"/>
      <c r="I169" s="131" t="s">
        <v>56</v>
      </c>
      <c r="J169" s="132"/>
      <c r="K169" s="181" t="str">
        <f>IF(I166="ok",IF(C181+C182&gt;E181+E182,B181,F181),"")</f>
        <v>Senegal</v>
      </c>
      <c r="L169" s="182"/>
      <c r="M169" s="183"/>
      <c r="N169" s="111"/>
      <c r="S169" s="90"/>
      <c r="T169" s="90"/>
      <c r="U169" s="91"/>
      <c r="V169" s="29"/>
      <c r="W169" s="29"/>
      <c r="X169" s="124"/>
      <c r="Y169" s="29"/>
      <c r="Z169" s="29"/>
      <c r="AA169" s="29"/>
      <c r="AB169" s="124"/>
      <c r="AC169" s="124"/>
    </row>
    <row r="170" spans="2:29" ht="12.75" customHeight="1" x14ac:dyDescent="0.25">
      <c r="B170" s="42"/>
      <c r="C170" s="98"/>
      <c r="D170" s="98"/>
      <c r="E170" s="98"/>
      <c r="F170" s="98"/>
      <c r="G170" s="98"/>
      <c r="H170" s="98"/>
      <c r="I170" s="131"/>
      <c r="J170" s="132"/>
      <c r="K170" s="135"/>
      <c r="L170" s="136"/>
      <c r="M170" s="137"/>
      <c r="N170" s="111"/>
      <c r="T170" s="89"/>
      <c r="U170" s="56"/>
    </row>
    <row r="171" spans="2:29" ht="12.75" customHeight="1" x14ac:dyDescent="0.25">
      <c r="B171" s="38" t="s">
        <v>84</v>
      </c>
      <c r="C171" s="53">
        <v>0</v>
      </c>
      <c r="D171" s="33"/>
      <c r="E171" s="54">
        <v>4</v>
      </c>
      <c r="F171" s="38" t="s">
        <v>73</v>
      </c>
      <c r="G171" s="98"/>
      <c r="H171" s="98"/>
      <c r="I171" s="131"/>
      <c r="J171" s="132"/>
      <c r="K171" s="138"/>
      <c r="L171" s="138"/>
      <c r="M171" s="137"/>
      <c r="N171" s="111"/>
      <c r="U171" s="56"/>
    </row>
    <row r="172" spans="2:29" ht="12.75" customHeight="1" x14ac:dyDescent="0.25">
      <c r="B172" s="37"/>
      <c r="C172" s="37"/>
      <c r="D172" s="35"/>
      <c r="E172" s="37"/>
      <c r="F172" s="37"/>
      <c r="G172" s="98"/>
      <c r="H172" s="98"/>
      <c r="I172" s="131"/>
      <c r="J172" s="132"/>
      <c r="K172" s="135"/>
      <c r="L172" s="136"/>
      <c r="M172" s="137"/>
      <c r="N172" s="111"/>
    </row>
    <row r="173" spans="2:29" ht="12.75" customHeight="1" x14ac:dyDescent="0.25">
      <c r="B173" s="37"/>
      <c r="C173" s="34"/>
      <c r="D173" s="35"/>
      <c r="E173" s="34"/>
      <c r="F173" s="34"/>
      <c r="G173" s="98"/>
      <c r="H173" s="98"/>
      <c r="I173" s="131" t="s">
        <v>57</v>
      </c>
      <c r="J173" s="132"/>
      <c r="K173" s="181" t="str">
        <f>IF(I166="ok",IF(C181+C182&lt;E181+E182,B181,F181),"")</f>
        <v>França</v>
      </c>
      <c r="L173" s="182"/>
      <c r="M173" s="183"/>
      <c r="N173" s="111"/>
    </row>
    <row r="174" spans="2:29" ht="12.75" customHeight="1" x14ac:dyDescent="0.25">
      <c r="B174" s="37"/>
      <c r="C174" s="34"/>
      <c r="D174" s="35"/>
      <c r="E174" s="34"/>
      <c r="F174" s="34"/>
      <c r="G174" s="98"/>
      <c r="H174" s="98"/>
      <c r="I174" s="131"/>
      <c r="J174" s="132"/>
      <c r="K174" s="135"/>
      <c r="L174" s="136"/>
      <c r="M174" s="137"/>
      <c r="N174" s="111"/>
      <c r="S174" s="118"/>
      <c r="T174" s="118"/>
      <c r="U174" s="118"/>
      <c r="V174" s="118"/>
      <c r="W174" s="118"/>
      <c r="X174" s="118"/>
      <c r="Y174" s="118"/>
      <c r="Z174" s="118"/>
      <c r="AA174" s="118"/>
      <c r="AB174" s="118"/>
      <c r="AC174" s="118"/>
    </row>
    <row r="175" spans="2:29" ht="12.75" customHeight="1" x14ac:dyDescent="0.25">
      <c r="B175" s="98"/>
      <c r="C175" s="98"/>
      <c r="D175" s="98"/>
      <c r="E175" s="98"/>
      <c r="F175" s="98"/>
      <c r="G175" s="98"/>
      <c r="H175" s="98"/>
      <c r="I175" s="131"/>
      <c r="J175" s="132"/>
      <c r="K175" s="135"/>
      <c r="L175" s="136"/>
      <c r="M175" s="137"/>
      <c r="N175" s="111"/>
      <c r="S175" s="120"/>
      <c r="T175" s="120"/>
      <c r="U175" s="120"/>
      <c r="V175" s="121"/>
      <c r="W175" s="121"/>
      <c r="X175" s="121"/>
      <c r="Y175" s="121"/>
      <c r="Z175" s="121"/>
      <c r="AA175" s="121"/>
      <c r="AB175" s="121"/>
      <c r="AC175" s="121"/>
    </row>
    <row r="176" spans="2:29" ht="12.75" customHeight="1" x14ac:dyDescent="0.25">
      <c r="B176" s="98"/>
      <c r="C176" s="98"/>
      <c r="D176" s="98"/>
      <c r="E176" s="98"/>
      <c r="F176" s="98"/>
      <c r="G176" s="98"/>
      <c r="H176" s="98"/>
      <c r="I176" s="131"/>
      <c r="J176" s="132"/>
      <c r="K176" s="135"/>
      <c r="L176" s="136"/>
      <c r="M176" s="137"/>
      <c r="N176" s="111"/>
      <c r="S176" s="122"/>
      <c r="T176" s="122"/>
      <c r="U176" s="123"/>
      <c r="V176" s="124"/>
      <c r="W176" s="124"/>
      <c r="X176" s="124"/>
      <c r="Y176" s="124"/>
      <c r="Z176" s="124"/>
      <c r="AA176" s="124"/>
      <c r="AB176" s="124"/>
      <c r="AC176" s="124"/>
    </row>
    <row r="177" spans="2:29" ht="12.75" customHeight="1" x14ac:dyDescent="0.25">
      <c r="B177" s="98"/>
      <c r="C177" s="98"/>
      <c r="D177" s="52"/>
      <c r="E177" s="98"/>
      <c r="F177" s="98"/>
      <c r="G177" s="98"/>
      <c r="H177" s="98"/>
      <c r="I177" s="131" t="s">
        <v>59</v>
      </c>
      <c r="J177" s="132"/>
      <c r="K177" s="181" t="str">
        <f>IF(I166="ok",IF(C171+C172&gt;E171+E172,B171,F171),"")</f>
        <v>Colômbia</v>
      </c>
      <c r="L177" s="182"/>
      <c r="M177" s="183"/>
      <c r="N177" s="111"/>
      <c r="S177" s="122"/>
      <c r="T177" s="122"/>
      <c r="U177" s="123"/>
      <c r="V177" s="124"/>
      <c r="W177" s="124"/>
      <c r="X177" s="124"/>
      <c r="Y177" s="124"/>
      <c r="Z177" s="124"/>
      <c r="AA177" s="120"/>
      <c r="AB177" s="124"/>
      <c r="AC177" s="124"/>
    </row>
    <row r="178" spans="2:29" ht="12.75" customHeight="1" x14ac:dyDescent="0.25">
      <c r="B178" s="98"/>
      <c r="C178" s="98"/>
      <c r="D178" s="52" t="s">
        <v>58</v>
      </c>
      <c r="E178" s="98"/>
      <c r="F178" s="98"/>
      <c r="G178" s="98"/>
      <c r="H178" s="98"/>
      <c r="I178" s="131"/>
      <c r="J178" s="132"/>
      <c r="K178" s="135"/>
      <c r="L178" s="136"/>
      <c r="M178" s="137"/>
      <c r="N178" s="111"/>
      <c r="S178" s="122"/>
      <c r="T178" s="122"/>
      <c r="U178" s="123"/>
      <c r="V178" s="124"/>
      <c r="W178" s="124"/>
      <c r="X178" s="124"/>
      <c r="Y178" s="124"/>
      <c r="Z178" s="124"/>
      <c r="AA178" s="124"/>
      <c r="AB178" s="124"/>
      <c r="AC178" s="124"/>
    </row>
    <row r="179" spans="2:29" ht="12.75" customHeight="1" x14ac:dyDescent="0.25">
      <c r="B179" s="98"/>
      <c r="C179" s="98"/>
      <c r="D179" s="98"/>
      <c r="E179" s="98"/>
      <c r="F179" s="98"/>
      <c r="G179" s="98"/>
      <c r="H179" s="98"/>
      <c r="I179" s="131"/>
      <c r="J179" s="132"/>
      <c r="K179" s="135"/>
      <c r="L179" s="136"/>
      <c r="M179" s="137"/>
      <c r="N179" s="111"/>
      <c r="S179" s="122"/>
      <c r="T179" s="122"/>
      <c r="U179" s="123"/>
      <c r="V179" s="124"/>
      <c r="W179" s="124"/>
      <c r="X179" s="124"/>
      <c r="Y179" s="124"/>
      <c r="Z179" s="124"/>
      <c r="AA179" s="124"/>
      <c r="AB179" s="124"/>
      <c r="AC179" s="124"/>
    </row>
    <row r="180" spans="2:29" ht="12.75" customHeight="1" x14ac:dyDescent="0.25">
      <c r="B180" s="98"/>
      <c r="C180" s="98"/>
      <c r="D180" s="98"/>
      <c r="E180" s="98"/>
      <c r="F180" s="98"/>
      <c r="G180" s="98"/>
      <c r="H180" s="98"/>
      <c r="I180" s="131"/>
      <c r="J180" s="132"/>
      <c r="K180" s="135"/>
      <c r="L180" s="136"/>
      <c r="M180" s="137"/>
      <c r="N180" s="111"/>
      <c r="S180" s="122"/>
      <c r="T180" s="122"/>
      <c r="U180" s="123"/>
      <c r="V180" s="124"/>
      <c r="W180" s="124"/>
      <c r="X180" s="124"/>
      <c r="Y180" s="124"/>
      <c r="Z180" s="124"/>
      <c r="AA180" s="124"/>
      <c r="AB180" s="124"/>
      <c r="AC180" s="124"/>
    </row>
    <row r="181" spans="2:29" ht="12.75" customHeight="1" x14ac:dyDescent="0.25">
      <c r="B181" s="38" t="s">
        <v>82</v>
      </c>
      <c r="C181" s="39">
        <v>1</v>
      </c>
      <c r="D181" s="33"/>
      <c r="E181" s="54">
        <v>2</v>
      </c>
      <c r="F181" s="38" t="s">
        <v>76</v>
      </c>
      <c r="G181" s="98"/>
      <c r="H181" s="98"/>
      <c r="I181" s="131" t="s">
        <v>60</v>
      </c>
      <c r="J181" s="132"/>
      <c r="K181" s="184" t="str">
        <f>IF(I166="ok",IF(C171+C172&lt;E171+E172,B171,F171),"")</f>
        <v>México</v>
      </c>
      <c r="L181" s="185"/>
      <c r="M181" s="186"/>
      <c r="N181" s="111"/>
      <c r="S181" s="90"/>
      <c r="T181" s="90"/>
      <c r="U181" s="91"/>
      <c r="V181" s="29"/>
      <c r="W181" s="29"/>
      <c r="X181" s="124"/>
      <c r="Y181" s="29"/>
      <c r="Z181" s="29"/>
      <c r="AA181" s="29"/>
      <c r="AB181" s="124"/>
      <c r="AC181" s="124"/>
    </row>
    <row r="182" spans="2:29" ht="12.75" customHeight="1" x14ac:dyDescent="0.2">
      <c r="B182" s="37"/>
      <c r="C182" s="37"/>
      <c r="D182" s="35"/>
      <c r="E182" s="37"/>
      <c r="F182" s="37"/>
      <c r="G182" s="98"/>
      <c r="H182" s="98"/>
      <c r="I182" s="131"/>
      <c r="J182" s="132"/>
      <c r="K182" s="133"/>
      <c r="L182" s="132"/>
      <c r="M182" s="134"/>
      <c r="N182" s="111"/>
      <c r="S182" s="90"/>
      <c r="T182" s="90"/>
      <c r="U182" s="91"/>
      <c r="V182" s="29"/>
      <c r="W182" s="29"/>
      <c r="X182" s="124"/>
      <c r="Y182" s="29"/>
      <c r="Z182" s="29"/>
      <c r="AA182" s="29"/>
      <c r="AB182" s="124"/>
      <c r="AC182" s="124"/>
    </row>
    <row r="183" spans="2:29" ht="12.75" customHeight="1" x14ac:dyDescent="0.2">
      <c r="B183" s="98"/>
      <c r="C183" s="98"/>
      <c r="D183" s="98"/>
      <c r="E183" s="98"/>
      <c r="F183" s="98"/>
      <c r="G183" s="98"/>
      <c r="H183" s="98"/>
      <c r="I183" s="139"/>
      <c r="J183" s="132"/>
      <c r="K183" s="133"/>
      <c r="L183" s="132"/>
      <c r="M183" s="134"/>
      <c r="N183" s="111"/>
      <c r="S183" s="90"/>
      <c r="T183" s="90"/>
      <c r="U183" s="91"/>
      <c r="V183" s="29"/>
      <c r="W183" s="29"/>
      <c r="X183" s="124"/>
      <c r="Y183" s="29"/>
      <c r="Z183" s="29"/>
      <c r="AA183" s="29"/>
      <c r="AB183" s="124"/>
      <c r="AC183" s="124"/>
    </row>
    <row r="184" spans="2:29" ht="12.75" customHeight="1" x14ac:dyDescent="0.2">
      <c r="B184" s="98"/>
      <c r="C184" s="98"/>
      <c r="D184" s="98"/>
      <c r="E184" s="98"/>
      <c r="F184" s="98"/>
      <c r="G184" s="98"/>
      <c r="H184" s="98"/>
      <c r="I184" s="140"/>
      <c r="J184" s="141"/>
      <c r="K184" s="142"/>
      <c r="L184" s="141"/>
      <c r="M184" s="143"/>
      <c r="N184" s="111"/>
    </row>
    <row r="185" spans="2:29" ht="12.75" customHeight="1" x14ac:dyDescent="0.2">
      <c r="B185" s="98"/>
      <c r="C185" s="98"/>
      <c r="D185" s="98"/>
      <c r="E185" s="98"/>
      <c r="F185" s="98"/>
      <c r="G185" s="98"/>
      <c r="H185" s="98"/>
      <c r="I185" s="98"/>
      <c r="J185" s="98"/>
      <c r="K185" s="98"/>
      <c r="L185" s="98"/>
      <c r="M185" s="37"/>
      <c r="N185" s="98"/>
    </row>
    <row r="187" spans="2:29" ht="12.75" customHeight="1" x14ac:dyDescent="0.2">
      <c r="D187" s="55"/>
    </row>
    <row r="188" spans="2:29" ht="12.75" customHeight="1" x14ac:dyDescent="0.2">
      <c r="S188" s="118"/>
      <c r="T188" s="118"/>
      <c r="U188" s="118"/>
      <c r="V188" s="118"/>
      <c r="W188" s="118"/>
      <c r="X188" s="118"/>
      <c r="Y188" s="118"/>
      <c r="Z188" s="118"/>
      <c r="AA188" s="118"/>
      <c r="AB188" s="118"/>
      <c r="AC188" s="118"/>
    </row>
    <row r="189" spans="2:29" ht="12.75" customHeight="1" x14ac:dyDescent="0.2">
      <c r="S189" s="120"/>
      <c r="T189" s="120"/>
      <c r="U189" s="120"/>
      <c r="V189" s="121"/>
      <c r="W189" s="121"/>
      <c r="X189" s="121"/>
      <c r="Y189" s="121"/>
      <c r="Z189" s="121"/>
      <c r="AA189" s="121"/>
      <c r="AB189" s="121"/>
      <c r="AC189" s="121"/>
    </row>
    <row r="190" spans="2:29" ht="12.75" customHeight="1" x14ac:dyDescent="0.2">
      <c r="S190" s="122"/>
      <c r="T190" s="122"/>
      <c r="U190" s="123"/>
      <c r="V190" s="124"/>
      <c r="W190" s="124"/>
      <c r="X190" s="124"/>
      <c r="Y190" s="124"/>
      <c r="Z190" s="124"/>
      <c r="AA190" s="124"/>
      <c r="AB190" s="124"/>
      <c r="AC190" s="124"/>
    </row>
    <row r="191" spans="2:29" ht="12.75" customHeight="1" x14ac:dyDescent="0.2">
      <c r="S191" s="122"/>
      <c r="T191" s="122"/>
      <c r="U191" s="123"/>
      <c r="V191" s="124"/>
      <c r="W191" s="124"/>
      <c r="X191" s="124"/>
      <c r="Y191" s="124"/>
      <c r="Z191" s="124"/>
      <c r="AA191" s="120"/>
      <c r="AB191" s="124"/>
      <c r="AC191" s="124"/>
    </row>
    <row r="192" spans="2:29" ht="12.75" customHeight="1" x14ac:dyDescent="0.2">
      <c r="S192" s="122"/>
      <c r="T192" s="122"/>
      <c r="U192" s="123"/>
      <c r="V192" s="124"/>
      <c r="W192" s="124"/>
      <c r="X192" s="124"/>
      <c r="Y192" s="124"/>
      <c r="Z192" s="124"/>
      <c r="AA192" s="124"/>
      <c r="AB192" s="124"/>
      <c r="AC192" s="124"/>
    </row>
    <row r="193" spans="19:29" ht="12.75" customHeight="1" x14ac:dyDescent="0.2">
      <c r="S193" s="122"/>
      <c r="T193" s="122"/>
      <c r="U193" s="123"/>
      <c r="V193" s="124"/>
      <c r="W193" s="124"/>
      <c r="X193" s="124"/>
      <c r="Y193" s="124"/>
      <c r="Z193" s="124"/>
      <c r="AA193" s="124"/>
      <c r="AB193" s="124"/>
      <c r="AC193" s="124"/>
    </row>
    <row r="194" spans="19:29" ht="12.75" customHeight="1" x14ac:dyDescent="0.2">
      <c r="S194" s="144"/>
      <c r="T194" s="144"/>
      <c r="U194" s="145"/>
      <c r="V194" s="146"/>
      <c r="W194" s="146"/>
      <c r="X194" s="146"/>
      <c r="Y194" s="146"/>
      <c r="Z194" s="146"/>
      <c r="AA194" s="146"/>
      <c r="AB194" s="146"/>
      <c r="AC194" s="146"/>
    </row>
    <row r="195" spans="19:29" ht="12.75" customHeight="1" x14ac:dyDescent="0.2">
      <c r="S195" s="92"/>
      <c r="T195" s="92"/>
      <c r="U195" s="93"/>
      <c r="V195" s="28"/>
      <c r="W195" s="28"/>
      <c r="X195" s="147"/>
      <c r="Y195" s="28"/>
      <c r="Z195" s="28"/>
      <c r="AA195" s="28"/>
      <c r="AB195" s="147"/>
      <c r="AC195" s="147"/>
    </row>
    <row r="196" spans="19:29" ht="12.75" customHeight="1" x14ac:dyDescent="0.2">
      <c r="S196" s="118"/>
      <c r="T196" s="118"/>
      <c r="U196" s="118"/>
      <c r="V196" s="118"/>
      <c r="W196" s="118"/>
      <c r="X196" s="118"/>
      <c r="Y196" s="118"/>
      <c r="Z196" s="118"/>
      <c r="AA196" s="118"/>
      <c r="AB196" s="118"/>
      <c r="AC196" s="118"/>
    </row>
    <row r="197" spans="19:29" ht="12.75" customHeight="1" x14ac:dyDescent="0.2">
      <c r="S197" s="120"/>
      <c r="T197" s="120"/>
      <c r="U197" s="120"/>
      <c r="V197" s="121"/>
      <c r="W197" s="121"/>
      <c r="X197" s="121"/>
      <c r="Y197" s="121"/>
      <c r="Z197" s="121"/>
      <c r="AA197" s="121"/>
      <c r="AB197" s="121"/>
      <c r="AC197" s="121"/>
    </row>
    <row r="198" spans="19:29" ht="12.75" customHeight="1" x14ac:dyDescent="0.2">
      <c r="S198" s="122"/>
      <c r="T198" s="122"/>
      <c r="U198" s="123"/>
      <c r="V198" s="124"/>
      <c r="W198" s="124"/>
      <c r="X198" s="124"/>
      <c r="Y198" s="124"/>
      <c r="Z198" s="124"/>
      <c r="AA198" s="124"/>
      <c r="AB198" s="124"/>
      <c r="AC198" s="124"/>
    </row>
    <row r="199" spans="19:29" ht="12.75" customHeight="1" x14ac:dyDescent="0.2">
      <c r="S199" s="122"/>
      <c r="T199" s="122"/>
      <c r="U199" s="123"/>
      <c r="V199" s="124"/>
      <c r="W199" s="124"/>
      <c r="X199" s="124"/>
      <c r="Y199" s="124"/>
      <c r="Z199" s="124"/>
      <c r="AA199" s="120"/>
      <c r="AB199" s="124"/>
      <c r="AC199" s="124"/>
    </row>
    <row r="200" spans="19:29" ht="12.75" customHeight="1" x14ac:dyDescent="0.2">
      <c r="S200" s="122"/>
      <c r="T200" s="122"/>
      <c r="U200" s="123"/>
      <c r="V200" s="124"/>
      <c r="W200" s="124"/>
      <c r="X200" s="124"/>
      <c r="Y200" s="124"/>
      <c r="Z200" s="124"/>
      <c r="AA200" s="124"/>
      <c r="AB200" s="124"/>
      <c r="AC200" s="124"/>
    </row>
    <row r="201" spans="19:29" ht="12.75" customHeight="1" x14ac:dyDescent="0.2">
      <c r="S201" s="122"/>
      <c r="T201" s="122"/>
      <c r="U201" s="123"/>
      <c r="V201" s="124"/>
      <c r="W201" s="124"/>
      <c r="X201" s="124"/>
      <c r="Y201" s="124"/>
      <c r="Z201" s="124"/>
      <c r="AA201" s="124"/>
      <c r="AB201" s="124"/>
      <c r="AC201" s="124"/>
    </row>
  </sheetData>
  <sheetProtection algorithmName="SHA-512" hashValue="s8MfdqsYRomMX/f/rgtdyO/7BQQhyTRkWkT8ZHEb/MBDryT6YqAVQ5VJpgXoxDfXfSXszJxRA1YkziZ+dFZP+w==" saltValue="vhremMCOazJ+Dj2giP4Jhw==" spinCount="100000" sheet="1" objects="1" scenarios="1" selectLockedCells="1" selectUnlockedCells="1"/>
  <mergeCells count="9">
    <mergeCell ref="K177:M177"/>
    <mergeCell ref="K181:M181"/>
    <mergeCell ref="R130:AB130"/>
    <mergeCell ref="R145:AB145"/>
    <mergeCell ref="B2:N2"/>
    <mergeCell ref="B3:F3"/>
    <mergeCell ref="I3:M3"/>
    <mergeCell ref="K169:M169"/>
    <mergeCell ref="K173:M173"/>
  </mergeCells>
  <conditionalFormatting sqref="B136">
    <cfRule type="expression" dxfId="35" priority="37">
      <formula>$C$136+$C$137&gt;$E$136+$E$137</formula>
    </cfRule>
  </conditionalFormatting>
  <conditionalFormatting sqref="F136">
    <cfRule type="expression" dxfId="34" priority="36">
      <formula>$E$136+$E$137&gt;$C$136+$C$137</formula>
    </cfRule>
  </conditionalFormatting>
  <conditionalFormatting sqref="B140">
    <cfRule type="expression" dxfId="33" priority="34">
      <formula>$C$140+$C$141&gt;$E$140+$E$141</formula>
    </cfRule>
  </conditionalFormatting>
  <conditionalFormatting sqref="F140">
    <cfRule type="expression" dxfId="32" priority="33">
      <formula>$E$140+$E$141&gt;$C$140+$C$141</formula>
    </cfRule>
  </conditionalFormatting>
  <conditionalFormatting sqref="I136">
    <cfRule type="expression" dxfId="31" priority="31">
      <formula>$J$136+$J$137&gt;$L$136+$L$137</formula>
    </cfRule>
  </conditionalFormatting>
  <conditionalFormatting sqref="M136">
    <cfRule type="expression" dxfId="30" priority="30">
      <formula>$L$136+$L$137&gt;$J$136+$J$137</formula>
    </cfRule>
  </conditionalFormatting>
  <conditionalFormatting sqref="I140">
    <cfRule type="expression" dxfId="29" priority="28">
      <formula>$J$140+$J$141&gt;$L$140+$L$141</formula>
    </cfRule>
  </conditionalFormatting>
  <conditionalFormatting sqref="M140">
    <cfRule type="expression" dxfId="28" priority="27">
      <formula>$L$140+$L$141&gt;$J$140+$J$141</formula>
    </cfRule>
  </conditionalFormatting>
  <conditionalFormatting sqref="B149">
    <cfRule type="expression" dxfId="27" priority="25">
      <formula>$C$149+$C$150&gt;$E$149+$E$150</formula>
    </cfRule>
  </conditionalFormatting>
  <conditionalFormatting sqref="F149">
    <cfRule type="expression" dxfId="26" priority="24">
      <formula>$E$149+$E$150&gt;$C$149+$C$150</formula>
    </cfRule>
  </conditionalFormatting>
  <conditionalFormatting sqref="I149">
    <cfRule type="expression" dxfId="25" priority="20">
      <formula>$J$149+$J$150&gt;$L$149+$L$150</formula>
    </cfRule>
  </conditionalFormatting>
  <conditionalFormatting sqref="M149">
    <cfRule type="expression" dxfId="24" priority="19">
      <formula>$L$149+$L$150&gt;$J$149+$J$150</formula>
    </cfRule>
  </conditionalFormatting>
  <conditionalFormatting sqref="B153">
    <cfRule type="expression" dxfId="23" priority="18">
      <formula>$C$153+$C$154&gt;$E$153+$E$154</formula>
    </cfRule>
  </conditionalFormatting>
  <conditionalFormatting sqref="F153">
    <cfRule type="expression" dxfId="22" priority="17">
      <formula>$E$153+$E$154&gt;$C$153+$C$154</formula>
    </cfRule>
  </conditionalFormatting>
  <conditionalFormatting sqref="I153">
    <cfRule type="expression" dxfId="21" priority="16">
      <formula>$J$153+$J$154&gt;$L$153+$L$154</formula>
    </cfRule>
  </conditionalFormatting>
  <conditionalFormatting sqref="M153">
    <cfRule type="expression" dxfId="20" priority="15">
      <formula>$L$153+$L$154&gt;$J$153+$J$154</formula>
    </cfRule>
  </conditionalFormatting>
  <conditionalFormatting sqref="B162">
    <cfRule type="expression" dxfId="19" priority="12">
      <formula>$C$162+$C$163&gt;$E$162+$E$163</formula>
    </cfRule>
  </conditionalFormatting>
  <conditionalFormatting sqref="F162">
    <cfRule type="expression" dxfId="18" priority="11">
      <formula>$E$162+$E$163&gt;$C$162+$C$163</formula>
    </cfRule>
  </conditionalFormatting>
  <conditionalFormatting sqref="I162">
    <cfRule type="expression" dxfId="17" priority="10">
      <formula>$J$162+$J$163&gt;$L$162+$L$163</formula>
    </cfRule>
  </conditionalFormatting>
  <conditionalFormatting sqref="M162">
    <cfRule type="expression" dxfId="16" priority="9">
      <formula>$L$162+$L$163&gt;$J$162+$J$163</formula>
    </cfRule>
  </conditionalFormatting>
  <conditionalFormatting sqref="I167:M184">
    <cfRule type="expression" dxfId="15" priority="8">
      <formula>$I$166=""</formula>
    </cfRule>
  </conditionalFormatting>
  <conditionalFormatting sqref="C172 E172">
    <cfRule type="expression" dxfId="14" priority="7">
      <formula>IF(COUNTA($C$171,$E$171)=2,$C$171=$E$171,"")</formula>
    </cfRule>
  </conditionalFormatting>
  <conditionalFormatting sqref="B181">
    <cfRule type="expression" dxfId="13" priority="4">
      <formula>$C$181+$C$182&gt;$E$181+$E$182</formula>
    </cfRule>
  </conditionalFormatting>
  <conditionalFormatting sqref="F181">
    <cfRule type="expression" dxfId="12" priority="3">
      <formula>$E$181+$E$182&gt;$C$181+$C$182</formula>
    </cfRule>
  </conditionalFormatting>
  <conditionalFormatting sqref="C182 E182">
    <cfRule type="expression" dxfId="11" priority="2">
      <formula>IF(COUNTA(C181,E181)=2,$C$181=$E$181,"")</formula>
    </cfRule>
  </conditionalFormatting>
  <conditionalFormatting sqref="E182">
    <cfRule type="expression" dxfId="10" priority="1">
      <formula>IF(COUNTA(C181,E181)=2,$C$181=$E$181,"")</formula>
    </cfRule>
  </conditionalFormatting>
  <conditionalFormatting sqref="C137 E137">
    <cfRule type="expression" dxfId="9" priority="38">
      <formula>IF($B$135&lt;&gt;"",$C$136=$E$136)</formula>
    </cfRule>
  </conditionalFormatting>
  <conditionalFormatting sqref="C141 E141">
    <cfRule type="expression" dxfId="8" priority="35">
      <formula>IF($B$135&lt;&gt;"",$C$140=$E$140,"")</formula>
    </cfRule>
  </conditionalFormatting>
  <conditionalFormatting sqref="J137 L137">
    <cfRule type="expression" dxfId="7" priority="32">
      <formula>IF($B$135&lt;&gt;"",$J$136=$L$136,"")</formula>
    </cfRule>
  </conditionalFormatting>
  <conditionalFormatting sqref="J141 L141">
    <cfRule type="expression" dxfId="6" priority="29">
      <formula>IF($B$135&lt;&gt;"",$J$140=$L$140,"")</formula>
    </cfRule>
  </conditionalFormatting>
  <conditionalFormatting sqref="C150 E150">
    <cfRule type="expression" dxfId="5" priority="26">
      <formula>IF($B$148&lt;&gt;"",$C$149=$E$149,"")</formula>
    </cfRule>
  </conditionalFormatting>
  <conditionalFormatting sqref="J150 L150">
    <cfRule type="expression" dxfId="4" priority="23">
      <formula>IF($B$148&lt;&gt;"",$J$149=$L$149,"")</formula>
    </cfRule>
  </conditionalFormatting>
  <conditionalFormatting sqref="C154 E154">
    <cfRule type="expression" dxfId="3" priority="22">
      <formula>IF($B$148&lt;&gt;"",$C$153=$E$153,"")</formula>
    </cfRule>
  </conditionalFormatting>
  <conditionalFormatting sqref="J154 L154">
    <cfRule type="expression" dxfId="2" priority="21">
      <formula>IF($B$148&lt;&gt;"",$J$153=$L$153,"")</formula>
    </cfRule>
  </conditionalFormatting>
  <conditionalFormatting sqref="C163 E163">
    <cfRule type="expression" dxfId="1" priority="14">
      <formula>IF($B$161&lt;&gt;"",$C$162=$E$162,"")</formula>
    </cfRule>
  </conditionalFormatting>
  <conditionalFormatting sqref="J163 L163">
    <cfRule type="expression" dxfId="0" priority="13">
      <formula>IF($B$161&lt;&gt;"",$J$162=$L$162,"")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6"/>
    <col min="3" max="3" width="14.85546875" style="26" bestFit="1" customWidth="1"/>
    <col min="4" max="8" width="9.140625" style="26"/>
    <col min="9" max="9" width="10.28515625" style="26" bestFit="1" customWidth="1"/>
    <col min="10" max="12" width="9.140625" style="26"/>
    <col min="13" max="16" width="9.140625" style="26" customWidth="1"/>
    <col min="17" max="17" width="15.42578125" style="26" customWidth="1"/>
    <col min="18" max="24" width="9.140625" style="26" customWidth="1"/>
    <col min="25" max="25" width="7.140625" style="26" customWidth="1"/>
    <col min="26" max="26" width="53.5703125" style="26" customWidth="1"/>
    <col min="27" max="38" width="9.140625" style="26" customWidth="1"/>
    <col min="39" max="39" width="13.5703125" style="26" customWidth="1"/>
    <col min="40" max="77" width="9.140625" style="26" customWidth="1"/>
    <col min="78" max="78" width="14.85546875" style="26" customWidth="1"/>
    <col min="79" max="87" width="9.140625" style="26" customWidth="1"/>
    <col min="88" max="88" width="12.42578125" style="26" customWidth="1"/>
    <col min="89" max="89" width="9.140625" style="26" customWidth="1"/>
    <col min="90" max="90" width="12.28515625" style="26" customWidth="1"/>
    <col min="91" max="154" width="9.140625" style="26" customWidth="1"/>
    <col min="155" max="16384" width="9.140625" style="26"/>
  </cols>
  <sheetData>
    <row r="2" spans="2:93" ht="23.25" x14ac:dyDescent="0.35">
      <c r="B2" s="165" t="s">
        <v>50</v>
      </c>
      <c r="C2" s="165"/>
      <c r="D2" s="165"/>
      <c r="E2" s="165"/>
      <c r="F2" s="165"/>
      <c r="G2" s="165"/>
      <c r="H2" s="165"/>
      <c r="I2" s="165"/>
      <c r="J2" s="165"/>
      <c r="K2" s="165"/>
      <c r="L2" s="5"/>
      <c r="M2" s="5"/>
      <c r="N2" s="5"/>
      <c r="O2" s="5"/>
      <c r="P2" s="166" t="s">
        <v>37</v>
      </c>
      <c r="Q2" s="166"/>
      <c r="R2" s="166"/>
      <c r="S2" s="166"/>
      <c r="T2" s="166"/>
      <c r="U2" s="166"/>
      <c r="V2" s="166"/>
      <c r="W2" s="166"/>
      <c r="X2" s="166"/>
      <c r="Y2" s="166"/>
      <c r="Z2" s="5"/>
      <c r="AA2" s="165" t="s">
        <v>38</v>
      </c>
      <c r="AB2" s="167"/>
      <c r="AC2" s="167"/>
      <c r="AD2" s="167"/>
      <c r="AE2" s="167"/>
      <c r="AF2" s="167"/>
      <c r="AG2" s="167"/>
      <c r="AH2" s="167"/>
      <c r="AI2" s="167"/>
      <c r="AJ2" s="167"/>
      <c r="AK2" s="5"/>
      <c r="AL2" s="165" t="s">
        <v>34</v>
      </c>
      <c r="AM2" s="167"/>
      <c r="AN2" s="167"/>
      <c r="AO2" s="167"/>
      <c r="AP2" s="167"/>
      <c r="AQ2" s="167"/>
      <c r="AR2" s="167"/>
      <c r="AS2" s="167"/>
      <c r="AT2" s="167"/>
      <c r="AU2" s="167"/>
      <c r="AV2" s="5"/>
      <c r="AW2" s="165" t="s">
        <v>35</v>
      </c>
      <c r="AX2" s="167"/>
      <c r="AY2" s="167"/>
      <c r="AZ2" s="167"/>
      <c r="BA2" s="167"/>
      <c r="BB2" s="167"/>
      <c r="BC2" s="167"/>
      <c r="BD2" s="167"/>
      <c r="BE2" s="167"/>
      <c r="BF2" s="18"/>
      <c r="BG2" s="5"/>
      <c r="BH2" s="5"/>
      <c r="BI2" s="165" t="s">
        <v>36</v>
      </c>
      <c r="BJ2" s="165"/>
      <c r="BK2" s="165"/>
      <c r="BL2" s="165"/>
      <c r="BM2" s="165"/>
      <c r="BN2" s="165"/>
      <c r="BO2" s="165"/>
      <c r="BP2" s="165"/>
      <c r="BQ2" s="165"/>
      <c r="BR2" s="16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</row>
    <row r="3" spans="2:93" ht="23.25" x14ac:dyDescent="0.35">
      <c r="B3" s="21"/>
      <c r="C3" s="21"/>
      <c r="D3" s="21"/>
      <c r="E3" s="21"/>
      <c r="F3" s="21"/>
      <c r="G3" s="21"/>
      <c r="H3" s="21"/>
      <c r="I3" s="21"/>
      <c r="J3" s="21"/>
      <c r="K3" s="21"/>
      <c r="L3" s="5"/>
      <c r="M3" s="5"/>
      <c r="N3" s="5"/>
      <c r="O3" s="5"/>
      <c r="P3" s="21"/>
      <c r="Q3" s="21"/>
      <c r="R3" s="21"/>
      <c r="S3" s="21"/>
      <c r="T3" s="21"/>
      <c r="U3" s="21"/>
      <c r="V3" s="21"/>
      <c r="W3" s="21"/>
      <c r="X3" s="21"/>
      <c r="Y3" s="21"/>
      <c r="Z3" s="5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5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5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5"/>
      <c r="BH3" s="5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</row>
    <row r="4" spans="2:93" x14ac:dyDescent="0.25">
      <c r="B4" s="10" t="s">
        <v>0</v>
      </c>
      <c r="C4" s="10" t="s">
        <v>1</v>
      </c>
      <c r="D4" s="10" t="s">
        <v>2</v>
      </c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0" t="s">
        <v>8</v>
      </c>
      <c r="K4" s="11" t="s">
        <v>9</v>
      </c>
      <c r="L4" s="5"/>
      <c r="M4" s="5"/>
      <c r="N4" s="5"/>
      <c r="O4" s="5"/>
      <c r="P4" s="10" t="s">
        <v>19</v>
      </c>
      <c r="Q4" s="10" t="s">
        <v>1</v>
      </c>
      <c r="R4" s="10" t="s">
        <v>2</v>
      </c>
      <c r="S4" s="10" t="s">
        <v>3</v>
      </c>
      <c r="T4" s="10" t="s">
        <v>4</v>
      </c>
      <c r="U4" s="10" t="s">
        <v>5</v>
      </c>
      <c r="V4" s="10" t="s">
        <v>6</v>
      </c>
      <c r="W4" s="10" t="s">
        <v>7</v>
      </c>
      <c r="X4" s="10" t="s">
        <v>8</v>
      </c>
      <c r="Y4" s="11" t="s">
        <v>9</v>
      </c>
      <c r="Z4" s="5"/>
      <c r="AA4" s="13" t="s">
        <v>19</v>
      </c>
      <c r="AB4" s="13" t="s">
        <v>1</v>
      </c>
      <c r="AC4" s="13" t="s">
        <v>2</v>
      </c>
      <c r="AD4" s="13" t="s">
        <v>3</v>
      </c>
      <c r="AE4" s="13" t="s">
        <v>4</v>
      </c>
      <c r="AF4" s="13" t="s">
        <v>5</v>
      </c>
      <c r="AG4" s="13" t="s">
        <v>6</v>
      </c>
      <c r="AH4" s="13" t="s">
        <v>7</v>
      </c>
      <c r="AI4" s="13" t="s">
        <v>8</v>
      </c>
      <c r="AJ4" s="14" t="s">
        <v>9</v>
      </c>
      <c r="AK4" s="5"/>
      <c r="AL4" s="13" t="s">
        <v>19</v>
      </c>
      <c r="AM4" s="13" t="s">
        <v>1</v>
      </c>
      <c r="AN4" s="13" t="s">
        <v>2</v>
      </c>
      <c r="AO4" s="13" t="s">
        <v>3</v>
      </c>
      <c r="AP4" s="13" t="s">
        <v>4</v>
      </c>
      <c r="AQ4" s="13" t="s">
        <v>5</v>
      </c>
      <c r="AR4" s="13" t="s">
        <v>6</v>
      </c>
      <c r="AS4" s="13" t="s">
        <v>7</v>
      </c>
      <c r="AT4" s="13" t="s">
        <v>8</v>
      </c>
      <c r="AU4" s="14" t="s">
        <v>9</v>
      </c>
      <c r="AV4" s="5"/>
      <c r="AW4" s="13" t="s">
        <v>19</v>
      </c>
      <c r="AX4" s="13" t="s">
        <v>1</v>
      </c>
      <c r="AY4" s="13" t="s">
        <v>2</v>
      </c>
      <c r="AZ4" s="13" t="s">
        <v>3</v>
      </c>
      <c r="BA4" s="13" t="s">
        <v>4</v>
      </c>
      <c r="BB4" s="13" t="s">
        <v>5</v>
      </c>
      <c r="BC4" s="13" t="s">
        <v>6</v>
      </c>
      <c r="BD4" s="13" t="s">
        <v>7</v>
      </c>
      <c r="BE4" s="13" t="s">
        <v>8</v>
      </c>
      <c r="BF4" s="14" t="s">
        <v>9</v>
      </c>
      <c r="BG4" s="5"/>
      <c r="BH4" s="5"/>
      <c r="BI4" s="13" t="s">
        <v>19</v>
      </c>
      <c r="BJ4" s="13" t="s">
        <v>1</v>
      </c>
      <c r="BK4" s="13" t="s">
        <v>2</v>
      </c>
      <c r="BL4" s="13" t="s">
        <v>3</v>
      </c>
      <c r="BM4" s="13" t="s">
        <v>4</v>
      </c>
      <c r="BN4" s="13" t="s">
        <v>5</v>
      </c>
      <c r="BO4" s="13" t="s">
        <v>6</v>
      </c>
      <c r="BP4" s="13" t="s">
        <v>7</v>
      </c>
      <c r="BQ4" s="13" t="s">
        <v>8</v>
      </c>
      <c r="BR4" s="14" t="s">
        <v>9</v>
      </c>
      <c r="BS4" s="5"/>
      <c r="BT4" s="5"/>
      <c r="BU4" s="5"/>
      <c r="BV4" s="5"/>
      <c r="BW4" s="5"/>
      <c r="BX4" s="5"/>
      <c r="BY4" s="10" t="s">
        <v>19</v>
      </c>
      <c r="BZ4" s="10" t="s">
        <v>1</v>
      </c>
      <c r="CA4" s="10" t="s">
        <v>2</v>
      </c>
      <c r="CB4" s="10" t="s">
        <v>3</v>
      </c>
      <c r="CC4" s="10" t="s">
        <v>4</v>
      </c>
      <c r="CD4" s="10" t="s">
        <v>5</v>
      </c>
      <c r="CE4" s="10" t="s">
        <v>6</v>
      </c>
      <c r="CF4" s="10" t="s">
        <v>7</v>
      </c>
      <c r="CG4" s="10" t="s">
        <v>8</v>
      </c>
      <c r="CH4" s="11" t="s">
        <v>9</v>
      </c>
      <c r="CI4" s="5"/>
      <c r="CJ4" s="5"/>
      <c r="CK4" s="5"/>
      <c r="CL4" s="5"/>
      <c r="CM4" s="5"/>
      <c r="CN4" s="5"/>
      <c r="CO4" s="5"/>
    </row>
    <row r="5" spans="2:93" x14ac:dyDescent="0.25">
      <c r="B5" s="6"/>
      <c r="C5" s="9"/>
      <c r="D5" s="9"/>
      <c r="E5" s="9"/>
      <c r="F5" s="9"/>
      <c r="G5" s="9"/>
      <c r="H5" s="9"/>
      <c r="I5" s="9"/>
      <c r="J5" s="9"/>
      <c r="K5" s="9"/>
      <c r="L5" s="5"/>
      <c r="M5" s="5"/>
      <c r="N5" s="5"/>
      <c r="O5" s="5"/>
      <c r="P5" s="6"/>
      <c r="Q5" s="9"/>
      <c r="R5" s="9"/>
      <c r="S5" s="9"/>
      <c r="T5" s="9"/>
      <c r="U5" s="9"/>
      <c r="V5" s="9"/>
      <c r="W5" s="9"/>
      <c r="X5" s="9"/>
      <c r="Y5" s="9"/>
      <c r="Z5" s="6"/>
      <c r="AA5" s="7"/>
      <c r="AB5" s="8"/>
      <c r="AC5" s="8"/>
      <c r="AD5" s="8"/>
      <c r="AE5" s="8"/>
      <c r="AF5" s="8"/>
      <c r="AG5" s="8"/>
      <c r="AH5" s="8"/>
      <c r="AI5" s="8"/>
      <c r="AJ5" s="8"/>
      <c r="AK5" s="5"/>
      <c r="AL5" s="7"/>
      <c r="AM5" s="8"/>
      <c r="AN5" s="8"/>
      <c r="AO5" s="8"/>
      <c r="AP5" s="8"/>
      <c r="AQ5" s="8"/>
      <c r="AR5" s="8"/>
      <c r="AS5" s="8"/>
      <c r="AT5" s="8"/>
      <c r="AU5" s="8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6"/>
      <c r="BZ5" s="9"/>
      <c r="CA5" s="9"/>
      <c r="CB5" s="9"/>
      <c r="CC5" s="9"/>
      <c r="CD5" s="9"/>
      <c r="CE5" s="9"/>
      <c r="CF5" s="9"/>
      <c r="CG5" s="9"/>
      <c r="CH5" s="9"/>
      <c r="CI5" s="5"/>
      <c r="CJ5" s="5"/>
      <c r="CK5" s="5"/>
      <c r="CL5" s="5"/>
      <c r="CM5" s="5"/>
      <c r="CN5" s="5"/>
      <c r="CO5" s="5"/>
    </row>
    <row r="6" spans="2:93" x14ac:dyDescent="0.25">
      <c r="B6" s="19" t="s">
        <v>10</v>
      </c>
      <c r="C6" s="19" t="e">
        <f>VLOOKUP(CO6,$BY$6:$CH$23,2)</f>
        <v>#REF!</v>
      </c>
      <c r="D6" s="19" t="e">
        <f>VLOOKUP(CO6,$BY$6:$CH$23,3)</f>
        <v>#REF!</v>
      </c>
      <c r="E6" s="19" t="e">
        <f>VLOOKUP(CO6,$BY$6:$CH$23,4)</f>
        <v>#REF!</v>
      </c>
      <c r="F6" s="19" t="e">
        <f>D6-E6-G6</f>
        <v>#REF!</v>
      </c>
      <c r="G6" s="19" t="e">
        <f>VLOOKUP(CO6,$BY$6:$CH$23,6)</f>
        <v>#REF!</v>
      </c>
      <c r="H6" s="19" t="e">
        <f>VLOOKUP(CO6,$BY$6:$CH$23,7)</f>
        <v>#REF!</v>
      </c>
      <c r="I6" s="19" t="e">
        <f>VLOOKUP(CO6,$BY$6:$CH$23,8)</f>
        <v>#REF!</v>
      </c>
      <c r="J6" s="19" t="e">
        <f>H6-I6</f>
        <v>#REF!</v>
      </c>
      <c r="K6" s="19" t="e">
        <f>E6*3+F6</f>
        <v>#REF!</v>
      </c>
      <c r="L6" s="5"/>
      <c r="M6" s="5"/>
      <c r="N6" s="5"/>
      <c r="O6" s="5"/>
      <c r="P6" s="12" t="e">
        <f>#REF!</f>
        <v>#REF!</v>
      </c>
      <c r="Q6" s="12" t="str">
        <f>Classificação!N10</f>
        <v>Colômbia</v>
      </c>
      <c r="R6" s="12">
        <f>Classificação!O10</f>
        <v>9</v>
      </c>
      <c r="S6" s="12">
        <f>Classificação!P10</f>
        <v>8</v>
      </c>
      <c r="T6" s="12">
        <f>Classificação!Q10</f>
        <v>0</v>
      </c>
      <c r="U6" s="12">
        <f>Classificação!R10</f>
        <v>1</v>
      </c>
      <c r="V6" s="12">
        <f>Classificação!S10</f>
        <v>26</v>
      </c>
      <c r="W6" s="12">
        <f>Classificação!T10</f>
        <v>6</v>
      </c>
      <c r="X6" s="12">
        <f>Classificação!U10</f>
        <v>20</v>
      </c>
      <c r="Y6" s="12">
        <f>Classificação!V10</f>
        <v>24</v>
      </c>
      <c r="Z6" s="6" t="e">
        <f>(10^10)*Y6+(10^8)*S6+(10^6)*(50+X6)+(10^4)*V6+(10^2)*R6+(13-P6)</f>
        <v>#REF!</v>
      </c>
      <c r="AA6" s="15"/>
      <c r="AB6" s="16"/>
      <c r="AC6" s="16"/>
      <c r="AD6" s="16"/>
      <c r="AE6" s="16"/>
      <c r="AF6" s="16"/>
      <c r="AG6" s="16"/>
      <c r="AH6" s="16"/>
      <c r="AI6" s="16"/>
      <c r="AJ6" s="16"/>
      <c r="AK6" s="6">
        <v>0</v>
      </c>
      <c r="AL6" s="15" t="e">
        <f>#REF!</f>
        <v>#REF!</v>
      </c>
      <c r="AM6" s="16">
        <f t="shared" ref="AM6:AM23" si="0">IF(ISERROR(VLOOKUP(AL6,$AL$27:$AN$34,2,FALSE)),0,(VLOOKUP(AL6,$AL$27:$AN$34,2,FALSE)))</f>
        <v>0</v>
      </c>
      <c r="AN6" s="16">
        <f>IF(ISERROR(VLOOKUP(AL6,$AL$27:$AN$34,3,FALSE)),0,(VLOOKUP(AL6,$AL$27:$AN$34,3,FALSE)))</f>
        <v>0</v>
      </c>
      <c r="AO6" s="16">
        <f>IF(ISERROR(VLOOKUP(AL6,$AL$27:$AO$34,4,FALSE)),0,(VLOOKUP(AL6,$AL$27:$AO$34,4,FALSE)))</f>
        <v>0</v>
      </c>
      <c r="AP6" s="16">
        <f>AN6-AO6-AQ6</f>
        <v>0</v>
      </c>
      <c r="AQ6" s="16">
        <f>IF(ISERROR(VLOOKUP(AL6,$AL$27:$AQ$34,6,FALSE)),0,(VLOOKUP(AL6,$AL$27:$AQ$34,6,FALSE)))</f>
        <v>0</v>
      </c>
      <c r="AR6" s="16">
        <f>IF(ISERROR(VLOOKUP(AL6,$AL$27:$AR$34,7,FALSE)),0,(VLOOKUP(AL6,$AL$27:$AR$34,7,FALSE)))</f>
        <v>0</v>
      </c>
      <c r="AS6" s="16">
        <f>IF(ISERROR(VLOOKUP(AL6,$AL$27:$AS$34,8,FALSE)),0,(VLOOKUP(AL6,$AL$27:$AS$34,8,FALSE)))</f>
        <v>0</v>
      </c>
      <c r="AT6" s="16">
        <f>AR6-AS6</f>
        <v>0</v>
      </c>
      <c r="AU6" s="16">
        <f>AO6*3+AP6</f>
        <v>0</v>
      </c>
      <c r="AV6" s="6"/>
      <c r="AW6" s="15">
        <v>1</v>
      </c>
      <c r="AX6" s="16">
        <f>IF(ISERROR(VLOOKUP(AW6,$AW$26:$AY$29,2,FALSE)),0,(VLOOKUP(AW6,$AW$26:$AY$29,2,FALSE)))</f>
        <v>0</v>
      </c>
      <c r="AY6" s="20">
        <f>IF(ISERROR(VLOOKUP(AW6,$AW$26:$BF$29,3,FALSE)),0,(VLOOKUP(AW6,$AW$26:$BF$29,3,FALSE)))</f>
        <v>0</v>
      </c>
      <c r="AZ6" s="20">
        <f>IF(ISERROR(VLOOKUP(AW6,$AW$26:$BF$29,4,FALSE)),0,(VLOOKUP(AW6,$AW$26:$BF$29,4,FALSE)))</f>
        <v>0</v>
      </c>
      <c r="BA6" s="16">
        <f>AY6-AZ6-BB6</f>
        <v>0</v>
      </c>
      <c r="BB6" s="20">
        <f>IF(ISERROR(VLOOKUP(AW6,$AW$26:$BF$29,6,FALSE)),0,(VLOOKUP(AW6,$AW$26:$BF$29,6,FALSE)))</f>
        <v>0</v>
      </c>
      <c r="BC6" s="20">
        <f>IF(ISERROR(VLOOKUP(AW6,$AW$26:$BF$29,7,FALSE)),0,(VLOOKUP(AW6,$AW$26:$BF$29,7,FALSE)))</f>
        <v>0</v>
      </c>
      <c r="BD6" s="20">
        <f>IF(ISERROR(VLOOKUP(AW6,$AW$26:$BF$29,8,FALSE)),0,(VLOOKUP(AW6,$AW$26:$BF$29,8,FALSE)))</f>
        <v>0</v>
      </c>
      <c r="BE6" s="16">
        <f>BC6-BD6</f>
        <v>0</v>
      </c>
      <c r="BF6" s="16">
        <f>AZ6*3+BA6</f>
        <v>0</v>
      </c>
      <c r="BG6" s="6"/>
      <c r="BH6" s="6"/>
      <c r="BI6" s="15">
        <v>1</v>
      </c>
      <c r="BJ6" s="16">
        <f>IF(ISERROR(VLOOKUP(BI6,$BI$26:$BK$29,2,FALSE)),0,(VLOOKUP(BI6,$BI$26:$BK$29,2,FALSE)))</f>
        <v>0</v>
      </c>
      <c r="BK6" s="25">
        <f>IF(ISERROR(VLOOKUP(BI6,$BI$26:$BR$27,3,FALSE)),0,(VLOOKUP(BI6,$BI$26:$BR$27,3,FALSE)))</f>
        <v>0</v>
      </c>
      <c r="BL6" s="20">
        <f>IF(ISERROR(VLOOKUP(BI6,$BI$26:$BR$27,4,FALSE)),0,(VLOOKUP(BI6,$BI$26:$BR$27,4,FALSE)))</f>
        <v>0</v>
      </c>
      <c r="BM6" s="16">
        <f>BK6-BL6-BN6</f>
        <v>0</v>
      </c>
      <c r="BN6" s="20">
        <f>IF(ISERROR(VLOOKUP(BI6,$BI$26:$BR$27,6,FALSE)),0,(VLOOKUP(BI6,$BI$26:$BR$27,6,FALSE)))</f>
        <v>0</v>
      </c>
      <c r="BO6" s="20">
        <f>IF(ISERROR(VLOOKUP(BI6,$BI$26:$BR$27,7,FALSE)),0,(VLOOKUP(BI6,$BI$26:$BR$27,7,FALSE)))</f>
        <v>0</v>
      </c>
      <c r="BP6" s="20">
        <f>IF(ISERROR(VLOOKUP(BI6,$BI$26:$BR$27,8,FALSE)),0,(VLOOKUP(BI6,$BI$26:$BR$27,8,FALSE)))</f>
        <v>0</v>
      </c>
      <c r="BQ6" s="16">
        <f>BO6-BP6</f>
        <v>0</v>
      </c>
      <c r="BR6" s="16">
        <f>BL6*3+BM6</f>
        <v>0</v>
      </c>
      <c r="BS6" s="6"/>
      <c r="BT6" s="6"/>
      <c r="BU6" s="6"/>
      <c r="BV6" s="6"/>
      <c r="BW6" s="6"/>
      <c r="BX6" s="5"/>
      <c r="BY6" s="12" t="e">
        <f>P6</f>
        <v>#REF!</v>
      </c>
      <c r="BZ6" s="12" t="str">
        <f t="shared" ref="BZ6:BZ23" si="1">Q6</f>
        <v>Colômbia</v>
      </c>
      <c r="CA6" s="12">
        <f>R6+AN6+AY6+BK6</f>
        <v>9</v>
      </c>
      <c r="CB6" s="12">
        <f t="shared" ref="CB6:CH23" si="2">S6+AO6+AZ6+BL6</f>
        <v>8</v>
      </c>
      <c r="CC6" s="12">
        <f t="shared" si="2"/>
        <v>0</v>
      </c>
      <c r="CD6" s="12">
        <f t="shared" si="2"/>
        <v>1</v>
      </c>
      <c r="CE6" s="12">
        <f t="shared" si="2"/>
        <v>26</v>
      </c>
      <c r="CF6" s="12">
        <f t="shared" si="2"/>
        <v>6</v>
      </c>
      <c r="CG6" s="12">
        <f t="shared" si="2"/>
        <v>20</v>
      </c>
      <c r="CH6" s="12">
        <f t="shared" si="2"/>
        <v>24</v>
      </c>
      <c r="CI6" s="6"/>
      <c r="CJ6" s="20" t="e">
        <f>(10^10)*CH6+(10^8)*CB6+(10^6)*(50+CG6)+(10^4)*CE6+(10^2)*CA6+(13-BY6)</f>
        <v>#REF!</v>
      </c>
      <c r="CK6" s="22">
        <v>1</v>
      </c>
      <c r="CL6" s="6" t="e">
        <f t="shared" ref="CL6:CL23" si="3">LARGE($CJ$6:$CJ$23,CK6)</f>
        <v>#REF!</v>
      </c>
      <c r="CM6" s="5"/>
      <c r="CN6" s="22">
        <v>1</v>
      </c>
      <c r="CO6" s="6" t="e">
        <f>MATCH(CL6,$CJ$6:$CJ$23,0)</f>
        <v>#REF!</v>
      </c>
    </row>
    <row r="7" spans="2:93" x14ac:dyDescent="0.25">
      <c r="B7" s="12" t="s">
        <v>11</v>
      </c>
      <c r="C7" s="12" t="e">
        <f t="shared" ref="C7:C23" si="4">VLOOKUP(CO7,$BY$6:$CH$23,2)</f>
        <v>#REF!</v>
      </c>
      <c r="D7" s="12" t="e">
        <f t="shared" ref="D7:D23" si="5">VLOOKUP(CO7,$BY$6:$CH$23,3)</f>
        <v>#REF!</v>
      </c>
      <c r="E7" s="12" t="e">
        <f t="shared" ref="E7:E23" si="6">VLOOKUP(CO7,$BY$6:$CH$23,4)</f>
        <v>#REF!</v>
      </c>
      <c r="F7" s="12" t="e">
        <f t="shared" ref="F7:F23" si="7">D7-E7-G7</f>
        <v>#REF!</v>
      </c>
      <c r="G7" s="12" t="e">
        <f t="shared" ref="G7:G23" si="8">VLOOKUP(CO7,$BY$6:$CH$23,6)</f>
        <v>#REF!</v>
      </c>
      <c r="H7" s="12" t="e">
        <f t="shared" ref="H7:H23" si="9">VLOOKUP(CO7,$BY$6:$CH$23,7)</f>
        <v>#REF!</v>
      </c>
      <c r="I7" s="12" t="e">
        <f t="shared" ref="I7:I23" si="10">VLOOKUP(CO7,$BY$6:$CH$23,8)</f>
        <v>#REF!</v>
      </c>
      <c r="J7" s="12" t="e">
        <f t="shared" ref="J7:J23" si="11">H7-I7</f>
        <v>#REF!</v>
      </c>
      <c r="K7" s="12" t="e">
        <f t="shared" ref="K7:K23" si="12">E7*3+F7</f>
        <v>#REF!</v>
      </c>
      <c r="L7" s="5"/>
      <c r="M7" s="5"/>
      <c r="N7" s="5"/>
      <c r="O7" s="5"/>
      <c r="P7" s="12" t="e">
        <f>#REF!</f>
        <v>#REF!</v>
      </c>
      <c r="Q7" s="12" t="str">
        <f>Classificação!N11</f>
        <v>Brasil</v>
      </c>
      <c r="R7" s="12">
        <f>Classificação!O11</f>
        <v>9</v>
      </c>
      <c r="S7" s="12">
        <f>Classificação!P11</f>
        <v>0</v>
      </c>
      <c r="T7" s="12">
        <f>Classificação!Q11</f>
        <v>2</v>
      </c>
      <c r="U7" s="12">
        <f>Classificação!R11</f>
        <v>7</v>
      </c>
      <c r="V7" s="12">
        <f>Classificação!S11</f>
        <v>5</v>
      </c>
      <c r="W7" s="12">
        <f>Classificação!T11</f>
        <v>20</v>
      </c>
      <c r="X7" s="12">
        <f>Classificação!U11</f>
        <v>-15</v>
      </c>
      <c r="Y7" s="12">
        <f>Classificação!V11</f>
        <v>2</v>
      </c>
      <c r="Z7" s="6" t="e">
        <f t="shared" ref="Z7:Z23" si="13">(10^10)*Y7+(10^8)*S7+(10^6)*(50+X7)+(10^4)*V7+(10^2)*R7+(13-P7)</f>
        <v>#REF!</v>
      </c>
      <c r="AA7" s="15"/>
      <c r="AB7" s="16"/>
      <c r="AC7" s="16"/>
      <c r="AD7" s="16"/>
      <c r="AE7" s="16"/>
      <c r="AF7" s="16"/>
      <c r="AG7" s="16"/>
      <c r="AH7" s="16"/>
      <c r="AI7" s="16"/>
      <c r="AJ7" s="16"/>
      <c r="AK7" s="6">
        <v>0</v>
      </c>
      <c r="AL7" s="15" t="e">
        <f>#REF!</f>
        <v>#REF!</v>
      </c>
      <c r="AM7" s="16">
        <f t="shared" si="0"/>
        <v>0</v>
      </c>
      <c r="AN7" s="16">
        <f t="shared" ref="AN7:AN23" si="14">IF(ISERROR(VLOOKUP(AL7,$AL$27:$AN$34,3,FALSE)),0,(VLOOKUP(AL7,$AL$27:$AN$34,3,FALSE)))</f>
        <v>0</v>
      </c>
      <c r="AO7" s="16">
        <f t="shared" ref="AO7:AO23" si="15">IF(ISERROR(VLOOKUP(AL7,$AL$27:$AO$34,4,FALSE)),0,(VLOOKUP(AL7,$AL$27:$AO$34,4,FALSE)))</f>
        <v>0</v>
      </c>
      <c r="AP7" s="16">
        <f t="shared" ref="AP7:AP23" si="16">AN7-AO7-AQ7</f>
        <v>0</v>
      </c>
      <c r="AQ7" s="16">
        <f t="shared" ref="AQ7:AQ23" si="17">IF(ISERROR(VLOOKUP(AL7,$AL$27:$AQ$34,6,FALSE)),0,(VLOOKUP(AL7,$AL$27:$AQ$34,6,FALSE)))</f>
        <v>0</v>
      </c>
      <c r="AR7" s="16">
        <f t="shared" ref="AR7:AR23" si="18">IF(ISERROR(VLOOKUP(AL7,$AL$27:$AR$34,7,FALSE)),0,(VLOOKUP(AL7,$AL$27:$AR$34,7,FALSE)))</f>
        <v>0</v>
      </c>
      <c r="AS7" s="16">
        <f t="shared" ref="AS7:AS23" si="19">IF(ISERROR(VLOOKUP(AL7,$AL$27:$AS$34,8,FALSE)),0,(VLOOKUP(AL7,$AL$27:$AS$34,8,FALSE)))</f>
        <v>0</v>
      </c>
      <c r="AT7" s="16">
        <f t="shared" ref="AT7:AT23" si="20">AR7-AS7</f>
        <v>0</v>
      </c>
      <c r="AU7" s="16">
        <f t="shared" ref="AU7:AU23" si="21">AO7*3+AP7</f>
        <v>0</v>
      </c>
      <c r="AV7" s="6"/>
      <c r="AW7" s="15">
        <v>2</v>
      </c>
      <c r="AX7" s="16">
        <f t="shared" ref="AX7:AX23" si="22">IF(ISERROR(VLOOKUP(AW7,$AW$26:$AY$29,2,FALSE)),0,(VLOOKUP(AW7,$AW$26:$AY$29,2,FALSE)))</f>
        <v>0</v>
      </c>
      <c r="AY7" s="20">
        <f>IF(ISERROR(VLOOKUP(AW7,$AW$26:$BF$29,3,FALSE)),0,(VLOOKUP(AW7,$AW$26:$BF$29,3,FALSE)))</f>
        <v>0</v>
      </c>
      <c r="AZ7" s="20">
        <f t="shared" ref="AZ7:AZ23" si="23">IF(ISERROR(VLOOKUP(AW7,$AW$26:$BF$29,4,FALSE)),0,(VLOOKUP(AW7,$AW$26:$BF$29,4,FALSE)))</f>
        <v>0</v>
      </c>
      <c r="BA7" s="16">
        <f t="shared" ref="BA7:BA23" si="24">AY7-AZ7-BB7</f>
        <v>0</v>
      </c>
      <c r="BB7" s="20">
        <f t="shared" ref="BB7:BB23" si="25">IF(ISERROR(VLOOKUP(AW7,$AW$26:$BF$29,6,FALSE)),0,(VLOOKUP(AW7,$AW$26:$BF$29,6,FALSE)))</f>
        <v>0</v>
      </c>
      <c r="BC7" s="20">
        <f t="shared" ref="BC7:BC23" si="26">IF(ISERROR(VLOOKUP(AW7,$AW$26:$BF$29,7,FALSE)),0,(VLOOKUP(AW7,$AW$26:$BF$29,7,FALSE)))</f>
        <v>0</v>
      </c>
      <c r="BD7" s="20">
        <f t="shared" ref="BD7:BD23" si="27">IF(ISERROR(VLOOKUP(AW7,$AW$26:$BF$29,8,FALSE)),0,(VLOOKUP(AW7,$AW$26:$BF$29,8,FALSE)))</f>
        <v>0</v>
      </c>
      <c r="BE7" s="16">
        <f t="shared" ref="BE7:BE23" si="28">BC7-BD7</f>
        <v>0</v>
      </c>
      <c r="BF7" s="16">
        <f t="shared" ref="BF7:BF23" si="29">AZ7*3+BA7</f>
        <v>0</v>
      </c>
      <c r="BG7" s="6"/>
      <c r="BH7" s="6"/>
      <c r="BI7" s="15">
        <v>2</v>
      </c>
      <c r="BJ7" s="16">
        <f>IF(ISERROR(VLOOKUP(BI7,$BI$26:$BK$29,2,FALSE)),0,(VLOOKUP(BI7,$BI$26:$BK$29,2,FALSE)))</f>
        <v>0</v>
      </c>
      <c r="BK7" s="25">
        <f t="shared" ref="BK7:BK23" si="30">IF(ISERROR(VLOOKUP(BI7,$BI$26:$BR$27,3,FALSE)),0,(VLOOKUP(BI7,$BI$26:$BR$27,3,FALSE)))</f>
        <v>0</v>
      </c>
      <c r="BL7" s="20">
        <f t="shared" ref="BL7:BL23" si="31">IF(ISERROR(VLOOKUP(BI7,$BI$26:$BR$27,4,FALSE)),0,(VLOOKUP(BI7,$BI$26:$BR$27,4,FALSE)))</f>
        <v>0</v>
      </c>
      <c r="BM7" s="16">
        <f t="shared" ref="BM7:BM23" si="32">BK7-BL7-BN7</f>
        <v>0</v>
      </c>
      <c r="BN7" s="20">
        <f t="shared" ref="BN7:BN23" si="33">IF(ISERROR(VLOOKUP(BI7,$BI$26:$BR$27,6,FALSE)),0,(VLOOKUP(BI7,$BI$26:$BR$27,6,FALSE)))</f>
        <v>0</v>
      </c>
      <c r="BO7" s="20">
        <f t="shared" ref="BO7:BO23" si="34">IF(ISERROR(VLOOKUP(BI7,$BI$26:$BR$27,7,FALSE)),0,(VLOOKUP(BI7,$BI$26:$BR$27,7,FALSE)))</f>
        <v>0</v>
      </c>
      <c r="BP7" s="20">
        <f t="shared" ref="BP7:BP23" si="35">IF(ISERROR(VLOOKUP(BI7,$BI$26:$BR$27,8,FALSE)),0,(VLOOKUP(BI7,$BI$26:$BR$27,8,FALSE)))</f>
        <v>0</v>
      </c>
      <c r="BQ7" s="16">
        <f t="shared" ref="BQ7:BQ23" si="36">BO7-BP7</f>
        <v>0</v>
      </c>
      <c r="BR7" s="16">
        <f t="shared" ref="BR7:BR23" si="37">BL7*3+BM7</f>
        <v>0</v>
      </c>
      <c r="BS7" s="6"/>
      <c r="BT7" s="6"/>
      <c r="BU7" s="6"/>
      <c r="BV7" s="6"/>
      <c r="BW7" s="6"/>
      <c r="BX7" s="5"/>
      <c r="BY7" s="12" t="e">
        <f t="shared" ref="BY7:BY23" si="38">P7</f>
        <v>#REF!</v>
      </c>
      <c r="BZ7" s="12" t="str">
        <f t="shared" si="1"/>
        <v>Brasil</v>
      </c>
      <c r="CA7" s="12">
        <f t="shared" ref="CA7:CA23" si="39">R7+AN7+AY7+BK7</f>
        <v>9</v>
      </c>
      <c r="CB7" s="12">
        <f t="shared" si="2"/>
        <v>0</v>
      </c>
      <c r="CC7" s="12">
        <f t="shared" si="2"/>
        <v>2</v>
      </c>
      <c r="CD7" s="12">
        <f t="shared" si="2"/>
        <v>7</v>
      </c>
      <c r="CE7" s="12">
        <f t="shared" si="2"/>
        <v>5</v>
      </c>
      <c r="CF7" s="12">
        <f t="shared" si="2"/>
        <v>20</v>
      </c>
      <c r="CG7" s="12">
        <f t="shared" si="2"/>
        <v>-15</v>
      </c>
      <c r="CH7" s="12">
        <f t="shared" si="2"/>
        <v>2</v>
      </c>
      <c r="CI7" s="6"/>
      <c r="CJ7" s="20" t="e">
        <f t="shared" ref="CJ7:CJ23" si="40">(10^10)*CH7+(10^8)*CB7+(10^6)*(50+CG7)+(10^4)*CE7+(10^2)*CA7+(13-BY7)</f>
        <v>#REF!</v>
      </c>
      <c r="CK7" s="22">
        <v>2</v>
      </c>
      <c r="CL7" s="6" t="e">
        <f t="shared" si="3"/>
        <v>#REF!</v>
      </c>
      <c r="CM7" s="5"/>
      <c r="CN7" s="22">
        <v>2</v>
      </c>
      <c r="CO7" s="6" t="e">
        <f t="shared" ref="CO7:CO23" si="41">MATCH(CL7,$CJ$6:$CJ$23,0)</f>
        <v>#REF!</v>
      </c>
    </row>
    <row r="8" spans="2:93" x14ac:dyDescent="0.25">
      <c r="B8" s="19" t="s">
        <v>12</v>
      </c>
      <c r="C8" s="19" t="e">
        <f t="shared" si="4"/>
        <v>#REF!</v>
      </c>
      <c r="D8" s="19" t="e">
        <f t="shared" si="5"/>
        <v>#REF!</v>
      </c>
      <c r="E8" s="19" t="e">
        <f t="shared" si="6"/>
        <v>#REF!</v>
      </c>
      <c r="F8" s="19" t="e">
        <f t="shared" si="7"/>
        <v>#REF!</v>
      </c>
      <c r="G8" s="19" t="e">
        <f t="shared" si="8"/>
        <v>#REF!</v>
      </c>
      <c r="H8" s="19" t="e">
        <f t="shared" si="9"/>
        <v>#REF!</v>
      </c>
      <c r="I8" s="19" t="e">
        <f t="shared" si="10"/>
        <v>#REF!</v>
      </c>
      <c r="J8" s="19" t="e">
        <f t="shared" si="11"/>
        <v>#REF!</v>
      </c>
      <c r="K8" s="19" t="e">
        <f t="shared" si="12"/>
        <v>#REF!</v>
      </c>
      <c r="L8" s="5"/>
      <c r="M8" s="5"/>
      <c r="N8" s="5"/>
      <c r="O8" s="5"/>
      <c r="P8" s="12" t="e">
        <f>#REF!</f>
        <v>#REF!</v>
      </c>
      <c r="Q8" s="12" t="str">
        <f>Classificação!N12</f>
        <v>Espanha</v>
      </c>
      <c r="R8" s="12">
        <f>Classificação!O12</f>
        <v>9</v>
      </c>
      <c r="S8" s="12">
        <f>Classificação!P12</f>
        <v>0</v>
      </c>
      <c r="T8" s="12">
        <f>Classificação!Q12</f>
        <v>4</v>
      </c>
      <c r="U8" s="12">
        <f>Classificação!R12</f>
        <v>5</v>
      </c>
      <c r="V8" s="12">
        <f>Classificação!S12</f>
        <v>1</v>
      </c>
      <c r="W8" s="12">
        <f>Classificação!T12</f>
        <v>12</v>
      </c>
      <c r="X8" s="12">
        <f>Classificação!U12</f>
        <v>-11</v>
      </c>
      <c r="Y8" s="12">
        <f>Classificação!V12</f>
        <v>4</v>
      </c>
      <c r="Z8" s="6" t="e">
        <f t="shared" si="13"/>
        <v>#REF!</v>
      </c>
      <c r="AA8" s="15"/>
      <c r="AB8" s="16"/>
      <c r="AC8" s="16"/>
      <c r="AD8" s="16"/>
      <c r="AE8" s="16"/>
      <c r="AF8" s="16"/>
      <c r="AG8" s="16"/>
      <c r="AH8" s="16"/>
      <c r="AI8" s="16"/>
      <c r="AJ8" s="16"/>
      <c r="AK8" s="6">
        <v>0</v>
      </c>
      <c r="AL8" s="15" t="e">
        <f>#REF!</f>
        <v>#REF!</v>
      </c>
      <c r="AM8" s="16">
        <f t="shared" si="0"/>
        <v>0</v>
      </c>
      <c r="AN8" s="16">
        <f t="shared" si="14"/>
        <v>0</v>
      </c>
      <c r="AO8" s="16">
        <f t="shared" si="15"/>
        <v>0</v>
      </c>
      <c r="AP8" s="16">
        <f t="shared" si="16"/>
        <v>0</v>
      </c>
      <c r="AQ8" s="16">
        <f t="shared" si="17"/>
        <v>0</v>
      </c>
      <c r="AR8" s="16">
        <f t="shared" si="18"/>
        <v>0</v>
      </c>
      <c r="AS8" s="16">
        <f t="shared" si="19"/>
        <v>0</v>
      </c>
      <c r="AT8" s="16">
        <f t="shared" si="20"/>
        <v>0</v>
      </c>
      <c r="AU8" s="16">
        <f t="shared" si="21"/>
        <v>0</v>
      </c>
      <c r="AV8" s="6"/>
      <c r="AW8" s="15">
        <v>3</v>
      </c>
      <c r="AX8" s="16">
        <f t="shared" si="22"/>
        <v>0</v>
      </c>
      <c r="AY8" s="20">
        <f t="shared" ref="AY8:AY23" si="42">IF(ISERROR(VLOOKUP(AW8,$AW$26:$BF$29,3,FALSE)),0,(VLOOKUP(AW8,$AW$26:$BF$29,3,FALSE)))</f>
        <v>0</v>
      </c>
      <c r="AZ8" s="20">
        <f t="shared" si="23"/>
        <v>0</v>
      </c>
      <c r="BA8" s="16">
        <f t="shared" si="24"/>
        <v>0</v>
      </c>
      <c r="BB8" s="20">
        <f t="shared" si="25"/>
        <v>0</v>
      </c>
      <c r="BC8" s="20">
        <f t="shared" si="26"/>
        <v>0</v>
      </c>
      <c r="BD8" s="20">
        <f t="shared" si="27"/>
        <v>0</v>
      </c>
      <c r="BE8" s="16">
        <f t="shared" si="28"/>
        <v>0</v>
      </c>
      <c r="BF8" s="16">
        <f t="shared" si="29"/>
        <v>0</v>
      </c>
      <c r="BG8" s="6"/>
      <c r="BH8" s="6"/>
      <c r="BI8" s="15">
        <v>3</v>
      </c>
      <c r="BJ8" s="16">
        <f t="shared" ref="BJ8:BJ23" si="43">IF(ISERROR(VLOOKUP(BI8,$BI$26:$BK$29,2,FALSE)),0,(VLOOKUP(BI8,$BI$26:$BK$29,2,FALSE)))</f>
        <v>0</v>
      </c>
      <c r="BK8" s="25">
        <f t="shared" si="30"/>
        <v>0</v>
      </c>
      <c r="BL8" s="20">
        <f t="shared" si="31"/>
        <v>0</v>
      </c>
      <c r="BM8" s="16">
        <f t="shared" si="32"/>
        <v>0</v>
      </c>
      <c r="BN8" s="20">
        <f t="shared" si="33"/>
        <v>0</v>
      </c>
      <c r="BO8" s="20">
        <f t="shared" si="34"/>
        <v>0</v>
      </c>
      <c r="BP8" s="20">
        <f t="shared" si="35"/>
        <v>0</v>
      </c>
      <c r="BQ8" s="16">
        <f t="shared" si="36"/>
        <v>0</v>
      </c>
      <c r="BR8" s="16">
        <f t="shared" si="37"/>
        <v>0</v>
      </c>
      <c r="BS8" s="6"/>
      <c r="BT8" s="6"/>
      <c r="BU8" s="6"/>
      <c r="BV8" s="6"/>
      <c r="BW8" s="6"/>
      <c r="BX8" s="5"/>
      <c r="BY8" s="12" t="e">
        <f t="shared" si="38"/>
        <v>#REF!</v>
      </c>
      <c r="BZ8" s="12" t="str">
        <f t="shared" si="1"/>
        <v>Espanha</v>
      </c>
      <c r="CA8" s="12">
        <f t="shared" si="39"/>
        <v>9</v>
      </c>
      <c r="CB8" s="12">
        <f t="shared" si="2"/>
        <v>0</v>
      </c>
      <c r="CC8" s="12">
        <f t="shared" si="2"/>
        <v>4</v>
      </c>
      <c r="CD8" s="12">
        <f t="shared" si="2"/>
        <v>5</v>
      </c>
      <c r="CE8" s="12">
        <f t="shared" si="2"/>
        <v>1</v>
      </c>
      <c r="CF8" s="12">
        <f t="shared" si="2"/>
        <v>12</v>
      </c>
      <c r="CG8" s="12">
        <f t="shared" si="2"/>
        <v>-11</v>
      </c>
      <c r="CH8" s="12">
        <f t="shared" si="2"/>
        <v>4</v>
      </c>
      <c r="CI8" s="6"/>
      <c r="CJ8" s="20" t="e">
        <f t="shared" si="40"/>
        <v>#REF!</v>
      </c>
      <c r="CK8" s="22">
        <v>3</v>
      </c>
      <c r="CL8" s="6" t="e">
        <f t="shared" si="3"/>
        <v>#REF!</v>
      </c>
      <c r="CM8" s="5"/>
      <c r="CN8" s="22">
        <v>3</v>
      </c>
      <c r="CO8" s="6" t="e">
        <f t="shared" si="41"/>
        <v>#REF!</v>
      </c>
    </row>
    <row r="9" spans="2:93" x14ac:dyDescent="0.25">
      <c r="B9" s="12" t="s">
        <v>13</v>
      </c>
      <c r="C9" s="12" t="e">
        <f t="shared" si="4"/>
        <v>#REF!</v>
      </c>
      <c r="D9" s="12" t="e">
        <f t="shared" si="5"/>
        <v>#REF!</v>
      </c>
      <c r="E9" s="12" t="e">
        <f t="shared" si="6"/>
        <v>#REF!</v>
      </c>
      <c r="F9" s="12" t="e">
        <f t="shared" si="7"/>
        <v>#REF!</v>
      </c>
      <c r="G9" s="12" t="e">
        <f t="shared" si="8"/>
        <v>#REF!</v>
      </c>
      <c r="H9" s="12" t="e">
        <f t="shared" si="9"/>
        <v>#REF!</v>
      </c>
      <c r="I9" s="12" t="e">
        <f t="shared" si="10"/>
        <v>#REF!</v>
      </c>
      <c r="J9" s="12" t="e">
        <f t="shared" si="11"/>
        <v>#REF!</v>
      </c>
      <c r="K9" s="12" t="e">
        <f t="shared" si="12"/>
        <v>#REF!</v>
      </c>
      <c r="L9" s="5"/>
      <c r="M9" s="5"/>
      <c r="N9" s="5"/>
      <c r="O9" s="5"/>
      <c r="P9" s="12" t="e">
        <f>#REF!</f>
        <v>#REF!</v>
      </c>
      <c r="Q9" s="12" t="str">
        <f>Classificação!N13</f>
        <v>Senegal</v>
      </c>
      <c r="R9" s="12">
        <f>Classificação!O13</f>
        <v>9</v>
      </c>
      <c r="S9" s="12">
        <f>Classificação!P13</f>
        <v>5</v>
      </c>
      <c r="T9" s="12">
        <f>Classificação!Q13</f>
        <v>2</v>
      </c>
      <c r="U9" s="12">
        <f>Classificação!R13</f>
        <v>2</v>
      </c>
      <c r="V9" s="12">
        <f>Classificação!S13</f>
        <v>16</v>
      </c>
      <c r="W9" s="12">
        <f>Classificação!T13</f>
        <v>12</v>
      </c>
      <c r="X9" s="12">
        <f>Classificação!U13</f>
        <v>4</v>
      </c>
      <c r="Y9" s="12">
        <f>Classificação!V13</f>
        <v>17</v>
      </c>
      <c r="Z9" s="6" t="e">
        <f t="shared" si="13"/>
        <v>#REF!</v>
      </c>
      <c r="AA9" s="15"/>
      <c r="AB9" s="16"/>
      <c r="AC9" s="16"/>
      <c r="AD9" s="16"/>
      <c r="AE9" s="16"/>
      <c r="AF9" s="16"/>
      <c r="AG9" s="16"/>
      <c r="AH9" s="16"/>
      <c r="AI9" s="16"/>
      <c r="AJ9" s="16"/>
      <c r="AK9" s="6">
        <v>0</v>
      </c>
      <c r="AL9" s="15" t="e">
        <f>#REF!</f>
        <v>#REF!</v>
      </c>
      <c r="AM9" s="16">
        <f t="shared" si="0"/>
        <v>0</v>
      </c>
      <c r="AN9" s="16">
        <f t="shared" si="14"/>
        <v>0</v>
      </c>
      <c r="AO9" s="16">
        <f t="shared" si="15"/>
        <v>0</v>
      </c>
      <c r="AP9" s="16">
        <f t="shared" si="16"/>
        <v>0</v>
      </c>
      <c r="AQ9" s="16">
        <f t="shared" si="17"/>
        <v>0</v>
      </c>
      <c r="AR9" s="16">
        <f t="shared" si="18"/>
        <v>0</v>
      </c>
      <c r="AS9" s="16">
        <f t="shared" si="19"/>
        <v>0</v>
      </c>
      <c r="AT9" s="16">
        <f t="shared" si="20"/>
        <v>0</v>
      </c>
      <c r="AU9" s="16">
        <f t="shared" si="21"/>
        <v>0</v>
      </c>
      <c r="AV9" s="6"/>
      <c r="AW9" s="15">
        <v>4</v>
      </c>
      <c r="AX9" s="16">
        <f t="shared" si="22"/>
        <v>0</v>
      </c>
      <c r="AY9" s="20">
        <f t="shared" si="42"/>
        <v>0</v>
      </c>
      <c r="AZ9" s="20">
        <f t="shared" si="23"/>
        <v>0</v>
      </c>
      <c r="BA9" s="16">
        <f t="shared" si="24"/>
        <v>0</v>
      </c>
      <c r="BB9" s="20">
        <f t="shared" si="25"/>
        <v>0</v>
      </c>
      <c r="BC9" s="20">
        <f t="shared" si="26"/>
        <v>0</v>
      </c>
      <c r="BD9" s="20">
        <f t="shared" si="27"/>
        <v>0</v>
      </c>
      <c r="BE9" s="16">
        <f t="shared" si="28"/>
        <v>0</v>
      </c>
      <c r="BF9" s="16">
        <f t="shared" si="29"/>
        <v>0</v>
      </c>
      <c r="BG9" s="6"/>
      <c r="BH9" s="6"/>
      <c r="BI9" s="15">
        <v>4</v>
      </c>
      <c r="BJ9" s="16">
        <f t="shared" si="43"/>
        <v>0</v>
      </c>
      <c r="BK9" s="25">
        <f t="shared" si="30"/>
        <v>0</v>
      </c>
      <c r="BL9" s="20">
        <f t="shared" si="31"/>
        <v>0</v>
      </c>
      <c r="BM9" s="16">
        <f t="shared" si="32"/>
        <v>0</v>
      </c>
      <c r="BN9" s="20">
        <f t="shared" si="33"/>
        <v>0</v>
      </c>
      <c r="BO9" s="20">
        <f t="shared" si="34"/>
        <v>0</v>
      </c>
      <c r="BP9" s="20">
        <f t="shared" si="35"/>
        <v>0</v>
      </c>
      <c r="BQ9" s="16">
        <f t="shared" si="36"/>
        <v>0</v>
      </c>
      <c r="BR9" s="16">
        <f t="shared" si="37"/>
        <v>0</v>
      </c>
      <c r="BS9" s="6"/>
      <c r="BT9" s="6"/>
      <c r="BU9" s="6"/>
      <c r="BV9" s="6"/>
      <c r="BW9" s="6"/>
      <c r="BX9" s="5"/>
      <c r="BY9" s="12" t="e">
        <f t="shared" si="38"/>
        <v>#REF!</v>
      </c>
      <c r="BZ9" s="12" t="str">
        <f t="shared" si="1"/>
        <v>Senegal</v>
      </c>
      <c r="CA9" s="12">
        <f t="shared" si="39"/>
        <v>9</v>
      </c>
      <c r="CB9" s="12">
        <f t="shared" si="2"/>
        <v>5</v>
      </c>
      <c r="CC9" s="12">
        <f t="shared" si="2"/>
        <v>2</v>
      </c>
      <c r="CD9" s="12">
        <f t="shared" si="2"/>
        <v>2</v>
      </c>
      <c r="CE9" s="12">
        <f t="shared" si="2"/>
        <v>16</v>
      </c>
      <c r="CF9" s="12">
        <f t="shared" si="2"/>
        <v>12</v>
      </c>
      <c r="CG9" s="12">
        <f t="shared" si="2"/>
        <v>4</v>
      </c>
      <c r="CH9" s="12">
        <f t="shared" si="2"/>
        <v>17</v>
      </c>
      <c r="CI9" s="6"/>
      <c r="CJ9" s="20" t="e">
        <f t="shared" si="40"/>
        <v>#REF!</v>
      </c>
      <c r="CK9" s="22">
        <v>4</v>
      </c>
      <c r="CL9" s="6" t="e">
        <f t="shared" si="3"/>
        <v>#REF!</v>
      </c>
      <c r="CM9" s="5"/>
      <c r="CN9" s="22">
        <v>4</v>
      </c>
      <c r="CO9" s="6" t="e">
        <f t="shared" si="41"/>
        <v>#REF!</v>
      </c>
    </row>
    <row r="10" spans="2:93" x14ac:dyDescent="0.25">
      <c r="B10" s="19" t="s">
        <v>14</v>
      </c>
      <c r="C10" s="19" t="e">
        <f t="shared" si="4"/>
        <v>#REF!</v>
      </c>
      <c r="D10" s="19" t="e">
        <f t="shared" si="5"/>
        <v>#REF!</v>
      </c>
      <c r="E10" s="19" t="e">
        <f t="shared" si="6"/>
        <v>#REF!</v>
      </c>
      <c r="F10" s="19" t="e">
        <f t="shared" si="7"/>
        <v>#REF!</v>
      </c>
      <c r="G10" s="19" t="e">
        <f t="shared" si="8"/>
        <v>#REF!</v>
      </c>
      <c r="H10" s="19" t="e">
        <f t="shared" si="9"/>
        <v>#REF!</v>
      </c>
      <c r="I10" s="19" t="e">
        <f t="shared" si="10"/>
        <v>#REF!</v>
      </c>
      <c r="J10" s="19" t="e">
        <f t="shared" si="11"/>
        <v>#REF!</v>
      </c>
      <c r="K10" s="19" t="e">
        <f t="shared" si="12"/>
        <v>#REF!</v>
      </c>
      <c r="L10" s="5"/>
      <c r="M10" s="5"/>
      <c r="N10" s="5"/>
      <c r="O10" s="5"/>
      <c r="P10" s="12" t="e">
        <f>#REF!</f>
        <v>#REF!</v>
      </c>
      <c r="Q10" s="12" t="str">
        <f>Classificação!N14</f>
        <v>Uruguai</v>
      </c>
      <c r="R10" s="12">
        <f>Classificação!O14</f>
        <v>9</v>
      </c>
      <c r="S10" s="12">
        <f>Classificação!P14</f>
        <v>4</v>
      </c>
      <c r="T10" s="12">
        <f>Classificação!Q14</f>
        <v>2</v>
      </c>
      <c r="U10" s="12">
        <f>Classificação!R14</f>
        <v>3</v>
      </c>
      <c r="V10" s="12">
        <f>Classificação!S14</f>
        <v>10</v>
      </c>
      <c r="W10" s="12">
        <f>Classificação!T14</f>
        <v>11</v>
      </c>
      <c r="X10" s="12">
        <f>Classificação!U14</f>
        <v>-1</v>
      </c>
      <c r="Y10" s="12">
        <f>Classificação!V14</f>
        <v>14</v>
      </c>
      <c r="Z10" s="6" t="e">
        <f t="shared" si="13"/>
        <v>#REF!</v>
      </c>
      <c r="AA10" s="15"/>
      <c r="AB10" s="16"/>
      <c r="AC10" s="16"/>
      <c r="AD10" s="16"/>
      <c r="AE10" s="16"/>
      <c r="AF10" s="16"/>
      <c r="AG10" s="16"/>
      <c r="AH10" s="16"/>
      <c r="AI10" s="16"/>
      <c r="AJ10" s="16"/>
      <c r="AK10" s="6">
        <v>0</v>
      </c>
      <c r="AL10" s="15" t="e">
        <f>#REF!</f>
        <v>#REF!</v>
      </c>
      <c r="AM10" s="16">
        <f t="shared" si="0"/>
        <v>0</v>
      </c>
      <c r="AN10" s="16">
        <f t="shared" si="14"/>
        <v>0</v>
      </c>
      <c r="AO10" s="16">
        <f t="shared" si="15"/>
        <v>0</v>
      </c>
      <c r="AP10" s="16">
        <f t="shared" si="16"/>
        <v>0</v>
      </c>
      <c r="AQ10" s="16">
        <f t="shared" si="17"/>
        <v>0</v>
      </c>
      <c r="AR10" s="16">
        <f t="shared" si="18"/>
        <v>0</v>
      </c>
      <c r="AS10" s="16">
        <f t="shared" si="19"/>
        <v>0</v>
      </c>
      <c r="AT10" s="16">
        <f t="shared" si="20"/>
        <v>0</v>
      </c>
      <c r="AU10" s="16">
        <f t="shared" si="21"/>
        <v>0</v>
      </c>
      <c r="AV10" s="6"/>
      <c r="AW10" s="15">
        <v>5</v>
      </c>
      <c r="AX10" s="16">
        <f t="shared" si="22"/>
        <v>0</v>
      </c>
      <c r="AY10" s="20">
        <f t="shared" si="42"/>
        <v>0</v>
      </c>
      <c r="AZ10" s="20">
        <f t="shared" si="23"/>
        <v>0</v>
      </c>
      <c r="BA10" s="16">
        <f t="shared" si="24"/>
        <v>0</v>
      </c>
      <c r="BB10" s="20">
        <f t="shared" si="25"/>
        <v>0</v>
      </c>
      <c r="BC10" s="20">
        <f t="shared" si="26"/>
        <v>0</v>
      </c>
      <c r="BD10" s="20">
        <f t="shared" si="27"/>
        <v>0</v>
      </c>
      <c r="BE10" s="16">
        <f t="shared" si="28"/>
        <v>0</v>
      </c>
      <c r="BF10" s="16">
        <f t="shared" si="29"/>
        <v>0</v>
      </c>
      <c r="BG10" s="6"/>
      <c r="BH10" s="6"/>
      <c r="BI10" s="15">
        <v>5</v>
      </c>
      <c r="BJ10" s="16">
        <f t="shared" si="43"/>
        <v>0</v>
      </c>
      <c r="BK10" s="25">
        <f t="shared" si="30"/>
        <v>0</v>
      </c>
      <c r="BL10" s="20">
        <f t="shared" si="31"/>
        <v>0</v>
      </c>
      <c r="BM10" s="16">
        <f t="shared" si="32"/>
        <v>0</v>
      </c>
      <c r="BN10" s="20">
        <f t="shared" si="33"/>
        <v>0</v>
      </c>
      <c r="BO10" s="20">
        <f t="shared" si="34"/>
        <v>0</v>
      </c>
      <c r="BP10" s="20">
        <f t="shared" si="35"/>
        <v>0</v>
      </c>
      <c r="BQ10" s="16">
        <f t="shared" si="36"/>
        <v>0</v>
      </c>
      <c r="BR10" s="16">
        <f t="shared" si="37"/>
        <v>0</v>
      </c>
      <c r="BS10" s="6"/>
      <c r="BT10" s="6"/>
      <c r="BU10" s="6"/>
      <c r="BV10" s="6"/>
      <c r="BW10" s="6"/>
      <c r="BX10" s="5"/>
      <c r="BY10" s="12" t="e">
        <f t="shared" si="38"/>
        <v>#REF!</v>
      </c>
      <c r="BZ10" s="12" t="str">
        <f t="shared" si="1"/>
        <v>Uruguai</v>
      </c>
      <c r="CA10" s="12">
        <f t="shared" si="39"/>
        <v>9</v>
      </c>
      <c r="CB10" s="12">
        <f t="shared" si="2"/>
        <v>4</v>
      </c>
      <c r="CC10" s="12">
        <f t="shared" si="2"/>
        <v>2</v>
      </c>
      <c r="CD10" s="12">
        <f t="shared" si="2"/>
        <v>3</v>
      </c>
      <c r="CE10" s="12">
        <f t="shared" si="2"/>
        <v>10</v>
      </c>
      <c r="CF10" s="12">
        <f t="shared" si="2"/>
        <v>11</v>
      </c>
      <c r="CG10" s="12">
        <f t="shared" si="2"/>
        <v>-1</v>
      </c>
      <c r="CH10" s="12">
        <f t="shared" si="2"/>
        <v>14</v>
      </c>
      <c r="CI10" s="6"/>
      <c r="CJ10" s="20" t="e">
        <f t="shared" si="40"/>
        <v>#REF!</v>
      </c>
      <c r="CK10" s="22">
        <v>5</v>
      </c>
      <c r="CL10" s="6" t="e">
        <f t="shared" si="3"/>
        <v>#REF!</v>
      </c>
      <c r="CM10" s="5"/>
      <c r="CN10" s="22">
        <v>5</v>
      </c>
      <c r="CO10" s="6" t="e">
        <f t="shared" si="41"/>
        <v>#REF!</v>
      </c>
    </row>
    <row r="11" spans="2:93" x14ac:dyDescent="0.25">
      <c r="B11" s="12" t="s">
        <v>15</v>
      </c>
      <c r="C11" s="12" t="e">
        <f t="shared" si="4"/>
        <v>#REF!</v>
      </c>
      <c r="D11" s="12" t="e">
        <f t="shared" si="5"/>
        <v>#REF!</v>
      </c>
      <c r="E11" s="12" t="e">
        <f t="shared" si="6"/>
        <v>#REF!</v>
      </c>
      <c r="F11" s="12" t="e">
        <f t="shared" si="7"/>
        <v>#REF!</v>
      </c>
      <c r="G11" s="12" t="e">
        <f t="shared" si="8"/>
        <v>#REF!</v>
      </c>
      <c r="H11" s="12" t="e">
        <f t="shared" si="9"/>
        <v>#REF!</v>
      </c>
      <c r="I11" s="12" t="e">
        <f t="shared" si="10"/>
        <v>#REF!</v>
      </c>
      <c r="J11" s="12" t="e">
        <f t="shared" si="11"/>
        <v>#REF!</v>
      </c>
      <c r="K11" s="12" t="e">
        <f t="shared" si="12"/>
        <v>#REF!</v>
      </c>
      <c r="L11" s="5"/>
      <c r="M11" s="5"/>
      <c r="N11" s="5"/>
      <c r="O11" s="5"/>
      <c r="P11" s="12" t="e">
        <f>#REF!</f>
        <v>#REF!</v>
      </c>
      <c r="Q11" s="12" t="str">
        <f>Classificação!N15</f>
        <v>Bélgica</v>
      </c>
      <c r="R11" s="12">
        <f>Classificação!O15</f>
        <v>9</v>
      </c>
      <c r="S11" s="12">
        <f>Classificação!P15</f>
        <v>4</v>
      </c>
      <c r="T11" s="12">
        <f>Classificação!Q15</f>
        <v>3</v>
      </c>
      <c r="U11" s="12">
        <f>Classificação!R15</f>
        <v>2</v>
      </c>
      <c r="V11" s="12">
        <f>Classificação!S15</f>
        <v>9</v>
      </c>
      <c r="W11" s="12">
        <f>Classificação!T15</f>
        <v>7</v>
      </c>
      <c r="X11" s="12">
        <f>Classificação!U15</f>
        <v>2</v>
      </c>
      <c r="Y11" s="12">
        <f>Classificação!V15</f>
        <v>15</v>
      </c>
      <c r="Z11" s="6" t="e">
        <f t="shared" si="13"/>
        <v>#REF!</v>
      </c>
      <c r="AA11" s="15"/>
      <c r="AB11" s="16"/>
      <c r="AC11" s="16"/>
      <c r="AD11" s="16"/>
      <c r="AE11" s="16"/>
      <c r="AF11" s="16"/>
      <c r="AG11" s="16"/>
      <c r="AH11" s="16"/>
      <c r="AI11" s="16"/>
      <c r="AJ11" s="16"/>
      <c r="AK11" s="6">
        <v>0</v>
      </c>
      <c r="AL11" s="15" t="e">
        <f>#REF!</f>
        <v>#REF!</v>
      </c>
      <c r="AM11" s="16">
        <f t="shared" si="0"/>
        <v>0</v>
      </c>
      <c r="AN11" s="16">
        <f t="shared" si="14"/>
        <v>0</v>
      </c>
      <c r="AO11" s="16">
        <f t="shared" si="15"/>
        <v>0</v>
      </c>
      <c r="AP11" s="16">
        <f t="shared" si="16"/>
        <v>0</v>
      </c>
      <c r="AQ11" s="16">
        <f t="shared" si="17"/>
        <v>0</v>
      </c>
      <c r="AR11" s="16">
        <f t="shared" si="18"/>
        <v>0</v>
      </c>
      <c r="AS11" s="16">
        <f t="shared" si="19"/>
        <v>0</v>
      </c>
      <c r="AT11" s="16">
        <f t="shared" si="20"/>
        <v>0</v>
      </c>
      <c r="AU11" s="16">
        <f t="shared" si="21"/>
        <v>0</v>
      </c>
      <c r="AV11" s="6"/>
      <c r="AW11" s="15">
        <v>6</v>
      </c>
      <c r="AX11" s="16">
        <f t="shared" si="22"/>
        <v>0</v>
      </c>
      <c r="AY11" s="20">
        <f t="shared" si="42"/>
        <v>0</v>
      </c>
      <c r="AZ11" s="20">
        <f t="shared" si="23"/>
        <v>0</v>
      </c>
      <c r="BA11" s="16">
        <f t="shared" si="24"/>
        <v>0</v>
      </c>
      <c r="BB11" s="20">
        <f t="shared" si="25"/>
        <v>0</v>
      </c>
      <c r="BC11" s="20">
        <f t="shared" si="26"/>
        <v>0</v>
      </c>
      <c r="BD11" s="20">
        <f t="shared" si="27"/>
        <v>0</v>
      </c>
      <c r="BE11" s="16">
        <f t="shared" si="28"/>
        <v>0</v>
      </c>
      <c r="BF11" s="16">
        <f t="shared" si="29"/>
        <v>0</v>
      </c>
      <c r="BG11" s="6"/>
      <c r="BH11" s="6"/>
      <c r="BI11" s="15">
        <v>6</v>
      </c>
      <c r="BJ11" s="16">
        <f t="shared" si="43"/>
        <v>0</v>
      </c>
      <c r="BK11" s="25">
        <f t="shared" si="30"/>
        <v>0</v>
      </c>
      <c r="BL11" s="20">
        <f t="shared" si="31"/>
        <v>0</v>
      </c>
      <c r="BM11" s="16">
        <f t="shared" si="32"/>
        <v>0</v>
      </c>
      <c r="BN11" s="20">
        <f t="shared" si="33"/>
        <v>0</v>
      </c>
      <c r="BO11" s="20">
        <f t="shared" si="34"/>
        <v>0</v>
      </c>
      <c r="BP11" s="20">
        <f t="shared" si="35"/>
        <v>0</v>
      </c>
      <c r="BQ11" s="16">
        <f t="shared" si="36"/>
        <v>0</v>
      </c>
      <c r="BR11" s="16">
        <f t="shared" si="37"/>
        <v>0</v>
      </c>
      <c r="BS11" s="6"/>
      <c r="BT11" s="6"/>
      <c r="BU11" s="6"/>
      <c r="BV11" s="6"/>
      <c r="BW11" s="6"/>
      <c r="BX11" s="5"/>
      <c r="BY11" s="12" t="e">
        <f t="shared" si="38"/>
        <v>#REF!</v>
      </c>
      <c r="BZ11" s="12" t="str">
        <f t="shared" si="1"/>
        <v>Bélgica</v>
      </c>
      <c r="CA11" s="12">
        <f t="shared" si="39"/>
        <v>9</v>
      </c>
      <c r="CB11" s="12">
        <f t="shared" si="2"/>
        <v>4</v>
      </c>
      <c r="CC11" s="12">
        <f t="shared" si="2"/>
        <v>3</v>
      </c>
      <c r="CD11" s="12">
        <f t="shared" si="2"/>
        <v>2</v>
      </c>
      <c r="CE11" s="12">
        <f t="shared" si="2"/>
        <v>9</v>
      </c>
      <c r="CF11" s="12">
        <f t="shared" si="2"/>
        <v>7</v>
      </c>
      <c r="CG11" s="12">
        <f t="shared" si="2"/>
        <v>2</v>
      </c>
      <c r="CH11" s="12">
        <f t="shared" si="2"/>
        <v>15</v>
      </c>
      <c r="CI11" s="6"/>
      <c r="CJ11" s="20" t="e">
        <f t="shared" si="40"/>
        <v>#REF!</v>
      </c>
      <c r="CK11" s="22">
        <v>6</v>
      </c>
      <c r="CL11" s="6" t="e">
        <f t="shared" si="3"/>
        <v>#REF!</v>
      </c>
      <c r="CM11" s="5"/>
      <c r="CN11" s="22">
        <v>6</v>
      </c>
      <c r="CO11" s="6" t="e">
        <f t="shared" si="41"/>
        <v>#REF!</v>
      </c>
    </row>
    <row r="12" spans="2:93" x14ac:dyDescent="0.25">
      <c r="B12" s="19" t="s">
        <v>16</v>
      </c>
      <c r="C12" s="19" t="e">
        <f t="shared" si="4"/>
        <v>#REF!</v>
      </c>
      <c r="D12" s="19" t="e">
        <f t="shared" si="5"/>
        <v>#REF!</v>
      </c>
      <c r="E12" s="19" t="e">
        <f t="shared" si="6"/>
        <v>#REF!</v>
      </c>
      <c r="F12" s="19" t="e">
        <f t="shared" si="7"/>
        <v>#REF!</v>
      </c>
      <c r="G12" s="19" t="e">
        <f t="shared" si="8"/>
        <v>#REF!</v>
      </c>
      <c r="H12" s="19" t="e">
        <f t="shared" si="9"/>
        <v>#REF!</v>
      </c>
      <c r="I12" s="19" t="e">
        <f t="shared" si="10"/>
        <v>#REF!</v>
      </c>
      <c r="J12" s="19" t="e">
        <f t="shared" si="11"/>
        <v>#REF!</v>
      </c>
      <c r="K12" s="19" t="e">
        <f t="shared" si="12"/>
        <v>#REF!</v>
      </c>
      <c r="L12" s="5"/>
      <c r="M12" s="5"/>
      <c r="N12" s="5"/>
      <c r="O12" s="5"/>
      <c r="P12" s="12" t="e">
        <f>#REF!</f>
        <v>#REF!</v>
      </c>
      <c r="Q12" s="12" t="str">
        <f>Classificação!N16</f>
        <v>Suécia- WO</v>
      </c>
      <c r="R12" s="12">
        <f>Classificação!O16</f>
        <v>0</v>
      </c>
      <c r="S12" s="12">
        <f>Classificação!P16</f>
        <v>0</v>
      </c>
      <c r="T12" s="12">
        <f>Classificação!Q16</f>
        <v>0</v>
      </c>
      <c r="U12" s="12">
        <f>Classificação!R16</f>
        <v>0</v>
      </c>
      <c r="V12" s="12">
        <f>Classificação!S16</f>
        <v>0</v>
      </c>
      <c r="W12" s="12">
        <f>Classificação!T16</f>
        <v>0</v>
      </c>
      <c r="X12" s="12">
        <f>Classificação!U16</f>
        <v>0</v>
      </c>
      <c r="Y12" s="12">
        <f>Classificação!V16</f>
        <v>0</v>
      </c>
      <c r="Z12" s="6" t="e">
        <f t="shared" si="13"/>
        <v>#REF!</v>
      </c>
      <c r="AA12" s="15"/>
      <c r="AB12" s="16"/>
      <c r="AC12" s="16"/>
      <c r="AD12" s="16"/>
      <c r="AE12" s="16"/>
      <c r="AF12" s="16"/>
      <c r="AG12" s="16"/>
      <c r="AH12" s="16"/>
      <c r="AI12" s="16"/>
      <c r="AJ12" s="16"/>
      <c r="AK12" s="6">
        <v>0</v>
      </c>
      <c r="AL12" s="15" t="e">
        <f>#REF!</f>
        <v>#REF!</v>
      </c>
      <c r="AM12" s="16">
        <f t="shared" si="0"/>
        <v>0</v>
      </c>
      <c r="AN12" s="16">
        <f t="shared" si="14"/>
        <v>0</v>
      </c>
      <c r="AO12" s="16">
        <f t="shared" si="15"/>
        <v>0</v>
      </c>
      <c r="AP12" s="16">
        <f t="shared" si="16"/>
        <v>0</v>
      </c>
      <c r="AQ12" s="16">
        <f t="shared" si="17"/>
        <v>0</v>
      </c>
      <c r="AR12" s="16">
        <f t="shared" si="18"/>
        <v>0</v>
      </c>
      <c r="AS12" s="16">
        <f t="shared" si="19"/>
        <v>0</v>
      </c>
      <c r="AT12" s="16">
        <f t="shared" si="20"/>
        <v>0</v>
      </c>
      <c r="AU12" s="16">
        <f t="shared" si="21"/>
        <v>0</v>
      </c>
      <c r="AV12" s="6"/>
      <c r="AW12" s="15">
        <v>7</v>
      </c>
      <c r="AX12" s="16">
        <f t="shared" si="22"/>
        <v>0</v>
      </c>
      <c r="AY12" s="20">
        <f t="shared" si="42"/>
        <v>0</v>
      </c>
      <c r="AZ12" s="20">
        <f t="shared" si="23"/>
        <v>0</v>
      </c>
      <c r="BA12" s="16">
        <f t="shared" si="24"/>
        <v>0</v>
      </c>
      <c r="BB12" s="20">
        <f t="shared" si="25"/>
        <v>0</v>
      </c>
      <c r="BC12" s="20">
        <f t="shared" si="26"/>
        <v>0</v>
      </c>
      <c r="BD12" s="20">
        <f t="shared" si="27"/>
        <v>0</v>
      </c>
      <c r="BE12" s="16">
        <f t="shared" si="28"/>
        <v>0</v>
      </c>
      <c r="BF12" s="16">
        <f t="shared" si="29"/>
        <v>0</v>
      </c>
      <c r="BG12" s="6"/>
      <c r="BH12" s="6"/>
      <c r="BI12" s="15">
        <v>7</v>
      </c>
      <c r="BJ12" s="16">
        <f t="shared" si="43"/>
        <v>0</v>
      </c>
      <c r="BK12" s="25">
        <f t="shared" si="30"/>
        <v>0</v>
      </c>
      <c r="BL12" s="20">
        <f t="shared" si="31"/>
        <v>0</v>
      </c>
      <c r="BM12" s="16">
        <f t="shared" si="32"/>
        <v>0</v>
      </c>
      <c r="BN12" s="20">
        <f t="shared" si="33"/>
        <v>0</v>
      </c>
      <c r="BO12" s="20">
        <f t="shared" si="34"/>
        <v>0</v>
      </c>
      <c r="BP12" s="20">
        <f t="shared" si="35"/>
        <v>0</v>
      </c>
      <c r="BQ12" s="16">
        <f t="shared" si="36"/>
        <v>0</v>
      </c>
      <c r="BR12" s="16">
        <f t="shared" si="37"/>
        <v>0</v>
      </c>
      <c r="BS12" s="6"/>
      <c r="BT12" s="6"/>
      <c r="BU12" s="6"/>
      <c r="BV12" s="6"/>
      <c r="BW12" s="6"/>
      <c r="BX12" s="5"/>
      <c r="BY12" s="12" t="e">
        <f t="shared" si="38"/>
        <v>#REF!</v>
      </c>
      <c r="BZ12" s="12" t="str">
        <f t="shared" si="1"/>
        <v>Suécia- WO</v>
      </c>
      <c r="CA12" s="12">
        <f t="shared" si="39"/>
        <v>0</v>
      </c>
      <c r="CB12" s="12">
        <f t="shared" si="2"/>
        <v>0</v>
      </c>
      <c r="CC12" s="12">
        <f t="shared" si="2"/>
        <v>0</v>
      </c>
      <c r="CD12" s="12">
        <f t="shared" si="2"/>
        <v>0</v>
      </c>
      <c r="CE12" s="12">
        <f t="shared" si="2"/>
        <v>0</v>
      </c>
      <c r="CF12" s="12">
        <f t="shared" si="2"/>
        <v>0</v>
      </c>
      <c r="CG12" s="12">
        <f t="shared" si="2"/>
        <v>0</v>
      </c>
      <c r="CH12" s="12">
        <f t="shared" si="2"/>
        <v>0</v>
      </c>
      <c r="CI12" s="6"/>
      <c r="CJ12" s="20" t="e">
        <f t="shared" si="40"/>
        <v>#REF!</v>
      </c>
      <c r="CK12" s="22">
        <v>7</v>
      </c>
      <c r="CL12" s="6" t="e">
        <f t="shared" si="3"/>
        <v>#REF!</v>
      </c>
      <c r="CM12" s="5"/>
      <c r="CN12" s="22">
        <v>7</v>
      </c>
      <c r="CO12" s="6" t="e">
        <f t="shared" si="41"/>
        <v>#REF!</v>
      </c>
    </row>
    <row r="13" spans="2:93" x14ac:dyDescent="0.25">
      <c r="B13" s="12" t="s">
        <v>17</v>
      </c>
      <c r="C13" s="12" t="e">
        <f>VLOOKUP(CO13,$BY$6:$CH$23,2)</f>
        <v>#REF!</v>
      </c>
      <c r="D13" s="12" t="e">
        <f t="shared" si="5"/>
        <v>#REF!</v>
      </c>
      <c r="E13" s="12" t="e">
        <f t="shared" si="6"/>
        <v>#REF!</v>
      </c>
      <c r="F13" s="12" t="e">
        <f t="shared" si="7"/>
        <v>#REF!</v>
      </c>
      <c r="G13" s="12" t="e">
        <f t="shared" si="8"/>
        <v>#REF!</v>
      </c>
      <c r="H13" s="12" t="e">
        <f t="shared" si="9"/>
        <v>#REF!</v>
      </c>
      <c r="I13" s="12" t="e">
        <f t="shared" si="10"/>
        <v>#REF!</v>
      </c>
      <c r="J13" s="12" t="e">
        <f t="shared" si="11"/>
        <v>#REF!</v>
      </c>
      <c r="K13" s="12" t="e">
        <f t="shared" si="12"/>
        <v>#REF!</v>
      </c>
      <c r="L13" s="5"/>
      <c r="M13" s="5"/>
      <c r="N13" s="5"/>
      <c r="O13" s="5"/>
      <c r="P13" s="12" t="e">
        <f>#REF!</f>
        <v>#REF!</v>
      </c>
      <c r="Q13" s="12" t="str">
        <f>Classificação!N17</f>
        <v>Nigéria- WO</v>
      </c>
      <c r="R13" s="12">
        <f>Classificação!O17</f>
        <v>0</v>
      </c>
      <c r="S13" s="12">
        <f>Classificação!P17</f>
        <v>0</v>
      </c>
      <c r="T13" s="12">
        <f>Classificação!Q17</f>
        <v>0</v>
      </c>
      <c r="U13" s="12">
        <f>Classificação!R17</f>
        <v>0</v>
      </c>
      <c r="V13" s="12">
        <f>Classificação!S17</f>
        <v>0</v>
      </c>
      <c r="W13" s="12">
        <f>Classificação!T17</f>
        <v>0</v>
      </c>
      <c r="X13" s="12">
        <f>Classificação!U17</f>
        <v>0</v>
      </c>
      <c r="Y13" s="12">
        <f>Classificação!V17</f>
        <v>0</v>
      </c>
      <c r="Z13" s="6" t="e">
        <f t="shared" si="13"/>
        <v>#REF!</v>
      </c>
      <c r="AA13" s="15"/>
      <c r="AB13" s="16"/>
      <c r="AC13" s="16"/>
      <c r="AD13" s="16"/>
      <c r="AE13" s="16"/>
      <c r="AF13" s="16"/>
      <c r="AG13" s="16"/>
      <c r="AH13" s="16"/>
      <c r="AI13" s="16"/>
      <c r="AJ13" s="16"/>
      <c r="AK13" s="6">
        <v>0</v>
      </c>
      <c r="AL13" s="15" t="e">
        <f>#REF!</f>
        <v>#REF!</v>
      </c>
      <c r="AM13" s="16">
        <f t="shared" si="0"/>
        <v>0</v>
      </c>
      <c r="AN13" s="16">
        <f t="shared" si="14"/>
        <v>0</v>
      </c>
      <c r="AO13" s="16">
        <f t="shared" si="15"/>
        <v>0</v>
      </c>
      <c r="AP13" s="16">
        <f t="shared" si="16"/>
        <v>0</v>
      </c>
      <c r="AQ13" s="16">
        <f t="shared" si="17"/>
        <v>0</v>
      </c>
      <c r="AR13" s="16">
        <f t="shared" si="18"/>
        <v>0</v>
      </c>
      <c r="AS13" s="16">
        <f t="shared" si="19"/>
        <v>0</v>
      </c>
      <c r="AT13" s="16">
        <f t="shared" si="20"/>
        <v>0</v>
      </c>
      <c r="AU13" s="16">
        <f t="shared" si="21"/>
        <v>0</v>
      </c>
      <c r="AV13" s="6"/>
      <c r="AW13" s="15">
        <v>8</v>
      </c>
      <c r="AX13" s="16">
        <f t="shared" si="22"/>
        <v>0</v>
      </c>
      <c r="AY13" s="20">
        <f t="shared" si="42"/>
        <v>0</v>
      </c>
      <c r="AZ13" s="20">
        <f t="shared" si="23"/>
        <v>0</v>
      </c>
      <c r="BA13" s="16">
        <f t="shared" si="24"/>
        <v>0</v>
      </c>
      <c r="BB13" s="20">
        <f t="shared" si="25"/>
        <v>0</v>
      </c>
      <c r="BC13" s="20">
        <f t="shared" si="26"/>
        <v>0</v>
      </c>
      <c r="BD13" s="20">
        <f t="shared" si="27"/>
        <v>0</v>
      </c>
      <c r="BE13" s="16">
        <f t="shared" si="28"/>
        <v>0</v>
      </c>
      <c r="BF13" s="16">
        <f t="shared" si="29"/>
        <v>0</v>
      </c>
      <c r="BG13" s="6"/>
      <c r="BH13" s="6"/>
      <c r="BI13" s="15">
        <v>8</v>
      </c>
      <c r="BJ13" s="16">
        <f t="shared" si="43"/>
        <v>0</v>
      </c>
      <c r="BK13" s="25">
        <f t="shared" si="30"/>
        <v>0</v>
      </c>
      <c r="BL13" s="20">
        <f t="shared" si="31"/>
        <v>0</v>
      </c>
      <c r="BM13" s="16">
        <f t="shared" si="32"/>
        <v>0</v>
      </c>
      <c r="BN13" s="20">
        <f t="shared" si="33"/>
        <v>0</v>
      </c>
      <c r="BO13" s="20">
        <f t="shared" si="34"/>
        <v>0</v>
      </c>
      <c r="BP13" s="20">
        <f t="shared" si="35"/>
        <v>0</v>
      </c>
      <c r="BQ13" s="16">
        <f t="shared" si="36"/>
        <v>0</v>
      </c>
      <c r="BR13" s="16">
        <f t="shared" si="37"/>
        <v>0</v>
      </c>
      <c r="BS13" s="6"/>
      <c r="BT13" s="6"/>
      <c r="BU13" s="6"/>
      <c r="BV13" s="6"/>
      <c r="BW13" s="6"/>
      <c r="BX13" s="5"/>
      <c r="BY13" s="12" t="e">
        <f t="shared" si="38"/>
        <v>#REF!</v>
      </c>
      <c r="BZ13" s="12" t="str">
        <f t="shared" si="1"/>
        <v>Nigéria- WO</v>
      </c>
      <c r="CA13" s="12">
        <f t="shared" si="39"/>
        <v>0</v>
      </c>
      <c r="CB13" s="12">
        <f t="shared" si="2"/>
        <v>0</v>
      </c>
      <c r="CC13" s="12">
        <f t="shared" si="2"/>
        <v>0</v>
      </c>
      <c r="CD13" s="12">
        <f t="shared" si="2"/>
        <v>0</v>
      </c>
      <c r="CE13" s="12">
        <f t="shared" si="2"/>
        <v>0</v>
      </c>
      <c r="CF13" s="12">
        <f t="shared" si="2"/>
        <v>0</v>
      </c>
      <c r="CG13" s="12">
        <f t="shared" si="2"/>
        <v>0</v>
      </c>
      <c r="CH13" s="12">
        <f t="shared" si="2"/>
        <v>0</v>
      </c>
      <c r="CI13" s="6"/>
      <c r="CJ13" s="20" t="e">
        <f t="shared" si="40"/>
        <v>#REF!</v>
      </c>
      <c r="CK13" s="22">
        <v>8</v>
      </c>
      <c r="CL13" s="6" t="e">
        <f t="shared" si="3"/>
        <v>#REF!</v>
      </c>
      <c r="CM13" s="5"/>
      <c r="CN13" s="22">
        <v>8</v>
      </c>
      <c r="CO13" s="6" t="e">
        <f t="shared" si="41"/>
        <v>#REF!</v>
      </c>
    </row>
    <row r="14" spans="2:93" x14ac:dyDescent="0.25">
      <c r="B14" s="19" t="s">
        <v>18</v>
      </c>
      <c r="C14" s="19" t="e">
        <f t="shared" si="4"/>
        <v>#REF!</v>
      </c>
      <c r="D14" s="19" t="e">
        <f t="shared" si="5"/>
        <v>#REF!</v>
      </c>
      <c r="E14" s="19" t="e">
        <f t="shared" si="6"/>
        <v>#REF!</v>
      </c>
      <c r="F14" s="19" t="e">
        <f t="shared" si="7"/>
        <v>#REF!</v>
      </c>
      <c r="G14" s="19" t="e">
        <f t="shared" si="8"/>
        <v>#REF!</v>
      </c>
      <c r="H14" s="19" t="e">
        <f t="shared" si="9"/>
        <v>#REF!</v>
      </c>
      <c r="I14" s="19" t="e">
        <f t="shared" si="10"/>
        <v>#REF!</v>
      </c>
      <c r="J14" s="19" t="e">
        <f t="shared" si="11"/>
        <v>#REF!</v>
      </c>
      <c r="K14" s="19" t="e">
        <f t="shared" si="12"/>
        <v>#REF!</v>
      </c>
      <c r="L14" s="5"/>
      <c r="M14" s="5"/>
      <c r="N14" s="5"/>
      <c r="O14" s="5"/>
      <c r="P14" s="12" t="e">
        <f>#REF!</f>
        <v>#REF!</v>
      </c>
      <c r="Q14" s="12" t="str">
        <f>Classificação!N18</f>
        <v>Suíça</v>
      </c>
      <c r="R14" s="12">
        <f>Classificação!O18</f>
        <v>9</v>
      </c>
      <c r="S14" s="12">
        <f>Classificação!P18</f>
        <v>3</v>
      </c>
      <c r="T14" s="12">
        <f>Classificação!Q18</f>
        <v>5</v>
      </c>
      <c r="U14" s="12">
        <f>Classificação!R18</f>
        <v>1</v>
      </c>
      <c r="V14" s="12">
        <f>Classificação!S18</f>
        <v>19</v>
      </c>
      <c r="W14" s="12">
        <f>Classificação!T18</f>
        <v>13</v>
      </c>
      <c r="X14" s="12">
        <f>Classificação!U18</f>
        <v>6</v>
      </c>
      <c r="Y14" s="12">
        <f>Classificação!V18</f>
        <v>14</v>
      </c>
      <c r="Z14" s="6" t="e">
        <f t="shared" si="13"/>
        <v>#REF!</v>
      </c>
      <c r="AA14" s="15"/>
      <c r="AB14" s="16"/>
      <c r="AC14" s="16"/>
      <c r="AD14" s="16"/>
      <c r="AE14" s="16"/>
      <c r="AF14" s="16"/>
      <c r="AG14" s="16"/>
      <c r="AH14" s="16"/>
      <c r="AI14" s="16"/>
      <c r="AJ14" s="16"/>
      <c r="AK14" s="6">
        <v>0</v>
      </c>
      <c r="AL14" s="15" t="e">
        <f>#REF!</f>
        <v>#REF!</v>
      </c>
      <c r="AM14" s="16">
        <f t="shared" si="0"/>
        <v>0</v>
      </c>
      <c r="AN14" s="16">
        <f t="shared" si="14"/>
        <v>0</v>
      </c>
      <c r="AO14" s="16">
        <f t="shared" si="15"/>
        <v>0</v>
      </c>
      <c r="AP14" s="16">
        <f t="shared" si="16"/>
        <v>0</v>
      </c>
      <c r="AQ14" s="16">
        <f t="shared" si="17"/>
        <v>0</v>
      </c>
      <c r="AR14" s="16">
        <f t="shared" si="18"/>
        <v>0</v>
      </c>
      <c r="AS14" s="16">
        <f t="shared" si="19"/>
        <v>0</v>
      </c>
      <c r="AT14" s="16">
        <f t="shared" si="20"/>
        <v>0</v>
      </c>
      <c r="AU14" s="16">
        <f t="shared" si="21"/>
        <v>0</v>
      </c>
      <c r="AV14" s="6"/>
      <c r="AW14" s="15">
        <v>9</v>
      </c>
      <c r="AX14" s="16">
        <f t="shared" si="22"/>
        <v>0</v>
      </c>
      <c r="AY14" s="20">
        <f t="shared" si="42"/>
        <v>0</v>
      </c>
      <c r="AZ14" s="20">
        <f t="shared" si="23"/>
        <v>0</v>
      </c>
      <c r="BA14" s="16">
        <f t="shared" si="24"/>
        <v>0</v>
      </c>
      <c r="BB14" s="20">
        <f t="shared" si="25"/>
        <v>0</v>
      </c>
      <c r="BC14" s="20">
        <f t="shared" si="26"/>
        <v>0</v>
      </c>
      <c r="BD14" s="20">
        <f t="shared" si="27"/>
        <v>0</v>
      </c>
      <c r="BE14" s="16">
        <f t="shared" si="28"/>
        <v>0</v>
      </c>
      <c r="BF14" s="16">
        <f t="shared" si="29"/>
        <v>0</v>
      </c>
      <c r="BG14" s="6"/>
      <c r="BH14" s="6"/>
      <c r="BI14" s="15">
        <v>9</v>
      </c>
      <c r="BJ14" s="16">
        <f t="shared" si="43"/>
        <v>0</v>
      </c>
      <c r="BK14" s="25">
        <f t="shared" si="30"/>
        <v>0</v>
      </c>
      <c r="BL14" s="20">
        <f t="shared" si="31"/>
        <v>0</v>
      </c>
      <c r="BM14" s="16">
        <f t="shared" si="32"/>
        <v>0</v>
      </c>
      <c r="BN14" s="20">
        <f t="shared" si="33"/>
        <v>0</v>
      </c>
      <c r="BO14" s="20">
        <f t="shared" si="34"/>
        <v>0</v>
      </c>
      <c r="BP14" s="20">
        <f t="shared" si="35"/>
        <v>0</v>
      </c>
      <c r="BQ14" s="16">
        <f t="shared" si="36"/>
        <v>0</v>
      </c>
      <c r="BR14" s="16">
        <f t="shared" si="37"/>
        <v>0</v>
      </c>
      <c r="BS14" s="6"/>
      <c r="BT14" s="6"/>
      <c r="BU14" s="6"/>
      <c r="BV14" s="6"/>
      <c r="BW14" s="6"/>
      <c r="BX14" s="5"/>
      <c r="BY14" s="12" t="e">
        <f t="shared" si="38"/>
        <v>#REF!</v>
      </c>
      <c r="BZ14" s="12" t="str">
        <f t="shared" si="1"/>
        <v>Suíça</v>
      </c>
      <c r="CA14" s="12">
        <f t="shared" si="39"/>
        <v>9</v>
      </c>
      <c r="CB14" s="12">
        <f t="shared" si="2"/>
        <v>3</v>
      </c>
      <c r="CC14" s="12">
        <f t="shared" si="2"/>
        <v>5</v>
      </c>
      <c r="CD14" s="12">
        <f t="shared" si="2"/>
        <v>1</v>
      </c>
      <c r="CE14" s="12">
        <f t="shared" si="2"/>
        <v>19</v>
      </c>
      <c r="CF14" s="12">
        <f t="shared" si="2"/>
        <v>13</v>
      </c>
      <c r="CG14" s="12">
        <f t="shared" si="2"/>
        <v>6</v>
      </c>
      <c r="CH14" s="12">
        <f t="shared" si="2"/>
        <v>14</v>
      </c>
      <c r="CI14" s="6"/>
      <c r="CJ14" s="20" t="e">
        <f t="shared" si="40"/>
        <v>#REF!</v>
      </c>
      <c r="CK14" s="22">
        <v>9</v>
      </c>
      <c r="CL14" s="6" t="e">
        <f t="shared" si="3"/>
        <v>#REF!</v>
      </c>
      <c r="CM14" s="5"/>
      <c r="CN14" s="22">
        <v>9</v>
      </c>
      <c r="CO14" s="6" t="e">
        <f t="shared" si="41"/>
        <v>#REF!</v>
      </c>
    </row>
    <row r="15" spans="2:93" x14ac:dyDescent="0.25">
      <c r="B15" s="12" t="s">
        <v>39</v>
      </c>
      <c r="C15" s="12" t="e">
        <f t="shared" si="4"/>
        <v>#REF!</v>
      </c>
      <c r="D15" s="12" t="e">
        <f t="shared" si="5"/>
        <v>#REF!</v>
      </c>
      <c r="E15" s="12" t="e">
        <f t="shared" si="6"/>
        <v>#REF!</v>
      </c>
      <c r="F15" s="12" t="e">
        <f t="shared" si="7"/>
        <v>#REF!</v>
      </c>
      <c r="G15" s="12" t="e">
        <f t="shared" si="8"/>
        <v>#REF!</v>
      </c>
      <c r="H15" s="12" t="e">
        <f t="shared" si="9"/>
        <v>#REF!</v>
      </c>
      <c r="I15" s="12" t="e">
        <f t="shared" si="10"/>
        <v>#REF!</v>
      </c>
      <c r="J15" s="12" t="e">
        <f t="shared" si="11"/>
        <v>#REF!</v>
      </c>
      <c r="K15" s="12" t="e">
        <f t="shared" si="12"/>
        <v>#REF!</v>
      </c>
      <c r="L15" s="5"/>
      <c r="M15" s="5"/>
      <c r="N15" s="5"/>
      <c r="O15" s="5"/>
      <c r="P15" s="12" t="e">
        <f>#REF!</f>
        <v>#REF!</v>
      </c>
      <c r="Q15" s="12" t="str">
        <f>Classificação!N24</f>
        <v>Portugal</v>
      </c>
      <c r="R15" s="12">
        <f>Classificação!O24</f>
        <v>8</v>
      </c>
      <c r="S15" s="12">
        <f>Classificação!P24</f>
        <v>3</v>
      </c>
      <c r="T15" s="12">
        <f>Classificação!Q24</f>
        <v>3</v>
      </c>
      <c r="U15" s="12">
        <f>Classificação!R24</f>
        <v>2</v>
      </c>
      <c r="V15" s="12">
        <f>Classificação!S24</f>
        <v>12</v>
      </c>
      <c r="W15" s="12">
        <f>Classificação!T24</f>
        <v>11</v>
      </c>
      <c r="X15" s="12">
        <f>Classificação!U24</f>
        <v>1</v>
      </c>
      <c r="Y15" s="12">
        <f>Classificação!V24</f>
        <v>12</v>
      </c>
      <c r="Z15" s="6" t="e">
        <f t="shared" si="13"/>
        <v>#REF!</v>
      </c>
      <c r="AA15" s="15"/>
      <c r="AB15" s="16"/>
      <c r="AC15" s="16"/>
      <c r="AD15" s="16"/>
      <c r="AE15" s="16"/>
      <c r="AF15" s="16"/>
      <c r="AG15" s="16"/>
      <c r="AH15" s="16"/>
      <c r="AI15" s="16"/>
      <c r="AJ15" s="16"/>
      <c r="AK15" s="6">
        <v>0</v>
      </c>
      <c r="AL15" s="15" t="e">
        <f>#REF!</f>
        <v>#REF!</v>
      </c>
      <c r="AM15" s="16">
        <f t="shared" si="0"/>
        <v>0</v>
      </c>
      <c r="AN15" s="16">
        <f t="shared" si="14"/>
        <v>0</v>
      </c>
      <c r="AO15" s="16">
        <f t="shared" si="15"/>
        <v>0</v>
      </c>
      <c r="AP15" s="16">
        <f t="shared" si="16"/>
        <v>0</v>
      </c>
      <c r="AQ15" s="16">
        <f t="shared" si="17"/>
        <v>0</v>
      </c>
      <c r="AR15" s="16">
        <f t="shared" si="18"/>
        <v>0</v>
      </c>
      <c r="AS15" s="16">
        <f t="shared" si="19"/>
        <v>0</v>
      </c>
      <c r="AT15" s="16">
        <f t="shared" si="20"/>
        <v>0</v>
      </c>
      <c r="AU15" s="16">
        <f t="shared" si="21"/>
        <v>0</v>
      </c>
      <c r="AV15" s="6"/>
      <c r="AW15" s="15">
        <v>10</v>
      </c>
      <c r="AX15" s="16">
        <f t="shared" si="22"/>
        <v>0</v>
      </c>
      <c r="AY15" s="20">
        <f t="shared" si="42"/>
        <v>0</v>
      </c>
      <c r="AZ15" s="20">
        <f t="shared" si="23"/>
        <v>0</v>
      </c>
      <c r="BA15" s="16">
        <f t="shared" si="24"/>
        <v>0</v>
      </c>
      <c r="BB15" s="20">
        <f t="shared" si="25"/>
        <v>0</v>
      </c>
      <c r="BC15" s="20">
        <f t="shared" si="26"/>
        <v>0</v>
      </c>
      <c r="BD15" s="20">
        <f t="shared" si="27"/>
        <v>0</v>
      </c>
      <c r="BE15" s="16">
        <f t="shared" si="28"/>
        <v>0</v>
      </c>
      <c r="BF15" s="16">
        <f t="shared" si="29"/>
        <v>0</v>
      </c>
      <c r="BG15" s="6"/>
      <c r="BH15" s="6"/>
      <c r="BI15" s="15">
        <v>10</v>
      </c>
      <c r="BJ15" s="16">
        <f t="shared" si="43"/>
        <v>0</v>
      </c>
      <c r="BK15" s="25">
        <f t="shared" si="30"/>
        <v>0</v>
      </c>
      <c r="BL15" s="20">
        <f t="shared" si="31"/>
        <v>0</v>
      </c>
      <c r="BM15" s="16">
        <f t="shared" si="32"/>
        <v>0</v>
      </c>
      <c r="BN15" s="20">
        <f t="shared" si="33"/>
        <v>0</v>
      </c>
      <c r="BO15" s="20">
        <f t="shared" si="34"/>
        <v>0</v>
      </c>
      <c r="BP15" s="20">
        <f t="shared" si="35"/>
        <v>0</v>
      </c>
      <c r="BQ15" s="16">
        <f t="shared" si="36"/>
        <v>0</v>
      </c>
      <c r="BR15" s="16">
        <f t="shared" si="37"/>
        <v>0</v>
      </c>
      <c r="BS15" s="6"/>
      <c r="BT15" s="6"/>
      <c r="BU15" s="6"/>
      <c r="BV15" s="6"/>
      <c r="BW15" s="6"/>
      <c r="BX15" s="5"/>
      <c r="BY15" s="12" t="e">
        <f t="shared" si="38"/>
        <v>#REF!</v>
      </c>
      <c r="BZ15" s="12" t="str">
        <f t="shared" si="1"/>
        <v>Portugal</v>
      </c>
      <c r="CA15" s="12">
        <f t="shared" si="39"/>
        <v>8</v>
      </c>
      <c r="CB15" s="12">
        <f t="shared" si="2"/>
        <v>3</v>
      </c>
      <c r="CC15" s="12">
        <f t="shared" si="2"/>
        <v>3</v>
      </c>
      <c r="CD15" s="12">
        <f t="shared" si="2"/>
        <v>2</v>
      </c>
      <c r="CE15" s="12">
        <f t="shared" si="2"/>
        <v>12</v>
      </c>
      <c r="CF15" s="12">
        <f t="shared" si="2"/>
        <v>11</v>
      </c>
      <c r="CG15" s="12">
        <f t="shared" si="2"/>
        <v>1</v>
      </c>
      <c r="CH15" s="12">
        <f t="shared" si="2"/>
        <v>12</v>
      </c>
      <c r="CI15" s="6"/>
      <c r="CJ15" s="20" t="e">
        <f t="shared" si="40"/>
        <v>#REF!</v>
      </c>
      <c r="CK15" s="22">
        <v>10</v>
      </c>
      <c r="CL15" s="6" t="e">
        <f t="shared" si="3"/>
        <v>#REF!</v>
      </c>
      <c r="CM15" s="5"/>
      <c r="CN15" s="22">
        <v>10</v>
      </c>
      <c r="CO15" s="6" t="e">
        <f t="shared" si="41"/>
        <v>#REF!</v>
      </c>
    </row>
    <row r="16" spans="2:93" x14ac:dyDescent="0.25">
      <c r="B16" s="19" t="s">
        <v>40</v>
      </c>
      <c r="C16" s="19" t="e">
        <f t="shared" si="4"/>
        <v>#REF!</v>
      </c>
      <c r="D16" s="19" t="e">
        <f t="shared" si="5"/>
        <v>#REF!</v>
      </c>
      <c r="E16" s="19" t="e">
        <f t="shared" si="6"/>
        <v>#REF!</v>
      </c>
      <c r="F16" s="19" t="e">
        <f t="shared" si="7"/>
        <v>#REF!</v>
      </c>
      <c r="G16" s="19" t="e">
        <f t="shared" si="8"/>
        <v>#REF!</v>
      </c>
      <c r="H16" s="19" t="e">
        <f t="shared" si="9"/>
        <v>#REF!</v>
      </c>
      <c r="I16" s="19" t="e">
        <f t="shared" si="10"/>
        <v>#REF!</v>
      </c>
      <c r="J16" s="19" t="e">
        <f t="shared" si="11"/>
        <v>#REF!</v>
      </c>
      <c r="K16" s="19" t="e">
        <f t="shared" si="12"/>
        <v>#REF!</v>
      </c>
      <c r="L16" s="5"/>
      <c r="M16" s="5"/>
      <c r="N16" s="5"/>
      <c r="O16" s="5"/>
      <c r="P16" s="12" t="e">
        <f>#REF!</f>
        <v>#REF!</v>
      </c>
      <c r="Q16" s="12" t="str">
        <f>Classificação!N25</f>
        <v>Argentina</v>
      </c>
      <c r="R16" s="12">
        <f>Classificação!O25</f>
        <v>8</v>
      </c>
      <c r="S16" s="12">
        <f>Classificação!P25</f>
        <v>2</v>
      </c>
      <c r="T16" s="12">
        <f>Classificação!Q25</f>
        <v>4</v>
      </c>
      <c r="U16" s="12">
        <f>Classificação!R25</f>
        <v>2</v>
      </c>
      <c r="V16" s="12">
        <f>Classificação!S25</f>
        <v>7</v>
      </c>
      <c r="W16" s="12">
        <f>Classificação!T25</f>
        <v>14</v>
      </c>
      <c r="X16" s="12">
        <f>Classificação!U25</f>
        <v>-7</v>
      </c>
      <c r="Y16" s="12">
        <f>Classificação!V25</f>
        <v>10</v>
      </c>
      <c r="Z16" s="6" t="e">
        <f t="shared" si="13"/>
        <v>#REF!</v>
      </c>
      <c r="AA16" s="15"/>
      <c r="AB16" s="16"/>
      <c r="AC16" s="16"/>
      <c r="AD16" s="16"/>
      <c r="AE16" s="16"/>
      <c r="AF16" s="16"/>
      <c r="AG16" s="16"/>
      <c r="AH16" s="16"/>
      <c r="AI16" s="16"/>
      <c r="AJ16" s="16"/>
      <c r="AK16" s="6">
        <v>0</v>
      </c>
      <c r="AL16" s="15" t="e">
        <f>#REF!</f>
        <v>#REF!</v>
      </c>
      <c r="AM16" s="16">
        <f t="shared" si="0"/>
        <v>0</v>
      </c>
      <c r="AN16" s="16">
        <f t="shared" si="14"/>
        <v>0</v>
      </c>
      <c r="AO16" s="16">
        <f t="shared" si="15"/>
        <v>0</v>
      </c>
      <c r="AP16" s="16">
        <f t="shared" si="16"/>
        <v>0</v>
      </c>
      <c r="AQ16" s="16">
        <f t="shared" si="17"/>
        <v>0</v>
      </c>
      <c r="AR16" s="16">
        <f t="shared" si="18"/>
        <v>0</v>
      </c>
      <c r="AS16" s="16">
        <f t="shared" si="19"/>
        <v>0</v>
      </c>
      <c r="AT16" s="16">
        <f t="shared" si="20"/>
        <v>0</v>
      </c>
      <c r="AU16" s="16">
        <f t="shared" si="21"/>
        <v>0</v>
      </c>
      <c r="AV16" s="6"/>
      <c r="AW16" s="15">
        <v>11</v>
      </c>
      <c r="AX16" s="16">
        <f t="shared" si="22"/>
        <v>0</v>
      </c>
      <c r="AY16" s="20">
        <f t="shared" si="42"/>
        <v>0</v>
      </c>
      <c r="AZ16" s="20">
        <f t="shared" si="23"/>
        <v>0</v>
      </c>
      <c r="BA16" s="16">
        <f t="shared" si="24"/>
        <v>0</v>
      </c>
      <c r="BB16" s="20">
        <f t="shared" si="25"/>
        <v>0</v>
      </c>
      <c r="BC16" s="20">
        <f t="shared" si="26"/>
        <v>0</v>
      </c>
      <c r="BD16" s="20">
        <f t="shared" si="27"/>
        <v>0</v>
      </c>
      <c r="BE16" s="16">
        <f t="shared" si="28"/>
        <v>0</v>
      </c>
      <c r="BF16" s="16">
        <f t="shared" si="29"/>
        <v>0</v>
      </c>
      <c r="BG16" s="6"/>
      <c r="BH16" s="6"/>
      <c r="BI16" s="15">
        <v>11</v>
      </c>
      <c r="BJ16" s="16">
        <f t="shared" si="43"/>
        <v>0</v>
      </c>
      <c r="BK16" s="25">
        <f t="shared" si="30"/>
        <v>0</v>
      </c>
      <c r="BL16" s="20">
        <f t="shared" si="31"/>
        <v>0</v>
      </c>
      <c r="BM16" s="16">
        <f t="shared" si="32"/>
        <v>0</v>
      </c>
      <c r="BN16" s="20">
        <f t="shared" si="33"/>
        <v>0</v>
      </c>
      <c r="BO16" s="20">
        <f t="shared" si="34"/>
        <v>0</v>
      </c>
      <c r="BP16" s="20">
        <f t="shared" si="35"/>
        <v>0</v>
      </c>
      <c r="BQ16" s="16">
        <f t="shared" si="36"/>
        <v>0</v>
      </c>
      <c r="BR16" s="16">
        <f t="shared" si="37"/>
        <v>0</v>
      </c>
      <c r="BS16" s="6"/>
      <c r="BT16" s="6"/>
      <c r="BU16" s="6"/>
      <c r="BV16" s="6"/>
      <c r="BW16" s="6"/>
      <c r="BX16" s="5"/>
      <c r="BY16" s="12" t="e">
        <f t="shared" si="38"/>
        <v>#REF!</v>
      </c>
      <c r="BZ16" s="12" t="str">
        <f t="shared" si="1"/>
        <v>Argentina</v>
      </c>
      <c r="CA16" s="12">
        <f t="shared" si="39"/>
        <v>8</v>
      </c>
      <c r="CB16" s="12">
        <f t="shared" si="2"/>
        <v>2</v>
      </c>
      <c r="CC16" s="12">
        <f t="shared" si="2"/>
        <v>4</v>
      </c>
      <c r="CD16" s="12">
        <f t="shared" si="2"/>
        <v>2</v>
      </c>
      <c r="CE16" s="12">
        <f t="shared" si="2"/>
        <v>7</v>
      </c>
      <c r="CF16" s="12">
        <f t="shared" si="2"/>
        <v>14</v>
      </c>
      <c r="CG16" s="12">
        <f t="shared" si="2"/>
        <v>-7</v>
      </c>
      <c r="CH16" s="12">
        <f t="shared" si="2"/>
        <v>10</v>
      </c>
      <c r="CI16" s="6"/>
      <c r="CJ16" s="20" t="e">
        <f t="shared" si="40"/>
        <v>#REF!</v>
      </c>
      <c r="CK16" s="22">
        <v>11</v>
      </c>
      <c r="CL16" s="6" t="e">
        <f t="shared" si="3"/>
        <v>#REF!</v>
      </c>
      <c r="CM16" s="5"/>
      <c r="CN16" s="22">
        <v>11</v>
      </c>
      <c r="CO16" s="6" t="e">
        <f t="shared" si="41"/>
        <v>#REF!</v>
      </c>
    </row>
    <row r="17" spans="2:93" x14ac:dyDescent="0.25">
      <c r="B17" s="12" t="s">
        <v>41</v>
      </c>
      <c r="C17" s="12" t="e">
        <f t="shared" si="4"/>
        <v>#REF!</v>
      </c>
      <c r="D17" s="12" t="e">
        <f t="shared" si="5"/>
        <v>#REF!</v>
      </c>
      <c r="E17" s="12" t="e">
        <f t="shared" si="6"/>
        <v>#REF!</v>
      </c>
      <c r="F17" s="12" t="e">
        <f t="shared" si="7"/>
        <v>#REF!</v>
      </c>
      <c r="G17" s="12" t="e">
        <f t="shared" si="8"/>
        <v>#REF!</v>
      </c>
      <c r="H17" s="12" t="e">
        <f t="shared" si="9"/>
        <v>#REF!</v>
      </c>
      <c r="I17" s="12" t="e">
        <f t="shared" si="10"/>
        <v>#REF!</v>
      </c>
      <c r="J17" s="12" t="e">
        <f t="shared" si="11"/>
        <v>#REF!</v>
      </c>
      <c r="K17" s="12" t="e">
        <f t="shared" si="12"/>
        <v>#REF!</v>
      </c>
      <c r="L17" s="5"/>
      <c r="M17" s="5"/>
      <c r="N17" s="5"/>
      <c r="O17" s="5"/>
      <c r="P17" s="12" t="e">
        <f>#REF!</f>
        <v>#REF!</v>
      </c>
      <c r="Q17" s="12" t="str">
        <f>Classificação!N26</f>
        <v>Sérvia</v>
      </c>
      <c r="R17" s="12">
        <f>Classificação!O26</f>
        <v>8</v>
      </c>
      <c r="S17" s="12">
        <f>Classificação!P26</f>
        <v>3</v>
      </c>
      <c r="T17" s="12">
        <f>Classificação!Q26</f>
        <v>1</v>
      </c>
      <c r="U17" s="12">
        <f>Classificação!R26</f>
        <v>4</v>
      </c>
      <c r="V17" s="12">
        <f>Classificação!S26</f>
        <v>9</v>
      </c>
      <c r="W17" s="12">
        <f>Classificação!T26</f>
        <v>7</v>
      </c>
      <c r="X17" s="12">
        <f>Classificação!U26</f>
        <v>2</v>
      </c>
      <c r="Y17" s="12">
        <f>Classificação!V26</f>
        <v>10</v>
      </c>
      <c r="Z17" s="6" t="e">
        <f t="shared" si="13"/>
        <v>#REF!</v>
      </c>
      <c r="AA17" s="15"/>
      <c r="AB17" s="16"/>
      <c r="AC17" s="16"/>
      <c r="AD17" s="16"/>
      <c r="AE17" s="16"/>
      <c r="AF17" s="16"/>
      <c r="AG17" s="16"/>
      <c r="AH17" s="16"/>
      <c r="AI17" s="16"/>
      <c r="AJ17" s="16"/>
      <c r="AK17" s="6">
        <v>0</v>
      </c>
      <c r="AL17" s="15" t="e">
        <f>#REF!</f>
        <v>#REF!</v>
      </c>
      <c r="AM17" s="16">
        <f t="shared" si="0"/>
        <v>0</v>
      </c>
      <c r="AN17" s="16">
        <f t="shared" si="14"/>
        <v>0</v>
      </c>
      <c r="AO17" s="16">
        <f t="shared" si="15"/>
        <v>0</v>
      </c>
      <c r="AP17" s="16">
        <f t="shared" si="16"/>
        <v>0</v>
      </c>
      <c r="AQ17" s="16">
        <f t="shared" si="17"/>
        <v>0</v>
      </c>
      <c r="AR17" s="16">
        <f t="shared" si="18"/>
        <v>0</v>
      </c>
      <c r="AS17" s="16">
        <f t="shared" si="19"/>
        <v>0</v>
      </c>
      <c r="AT17" s="16">
        <f t="shared" si="20"/>
        <v>0</v>
      </c>
      <c r="AU17" s="16">
        <f t="shared" si="21"/>
        <v>0</v>
      </c>
      <c r="AV17" s="6"/>
      <c r="AW17" s="15">
        <v>12</v>
      </c>
      <c r="AX17" s="16">
        <f t="shared" si="22"/>
        <v>0</v>
      </c>
      <c r="AY17" s="20">
        <f t="shared" si="42"/>
        <v>0</v>
      </c>
      <c r="AZ17" s="20">
        <f t="shared" si="23"/>
        <v>0</v>
      </c>
      <c r="BA17" s="16">
        <f t="shared" si="24"/>
        <v>0</v>
      </c>
      <c r="BB17" s="20">
        <f t="shared" si="25"/>
        <v>0</v>
      </c>
      <c r="BC17" s="20">
        <f t="shared" si="26"/>
        <v>0</v>
      </c>
      <c r="BD17" s="20">
        <f t="shared" si="27"/>
        <v>0</v>
      </c>
      <c r="BE17" s="16">
        <f t="shared" si="28"/>
        <v>0</v>
      </c>
      <c r="BF17" s="16">
        <f t="shared" si="29"/>
        <v>0</v>
      </c>
      <c r="BG17" s="6"/>
      <c r="BH17" s="6"/>
      <c r="BI17" s="15">
        <v>12</v>
      </c>
      <c r="BJ17" s="16">
        <f t="shared" si="43"/>
        <v>0</v>
      </c>
      <c r="BK17" s="25">
        <f t="shared" si="30"/>
        <v>0</v>
      </c>
      <c r="BL17" s="20">
        <f t="shared" si="31"/>
        <v>0</v>
      </c>
      <c r="BM17" s="16">
        <f t="shared" si="32"/>
        <v>0</v>
      </c>
      <c r="BN17" s="20">
        <f t="shared" si="33"/>
        <v>0</v>
      </c>
      <c r="BO17" s="20">
        <f t="shared" si="34"/>
        <v>0</v>
      </c>
      <c r="BP17" s="20">
        <f t="shared" si="35"/>
        <v>0</v>
      </c>
      <c r="BQ17" s="16">
        <f t="shared" si="36"/>
        <v>0</v>
      </c>
      <c r="BR17" s="16">
        <f t="shared" si="37"/>
        <v>0</v>
      </c>
      <c r="BS17" s="6"/>
      <c r="BT17" s="6"/>
      <c r="BU17" s="6"/>
      <c r="BV17" s="6"/>
      <c r="BW17" s="6"/>
      <c r="BX17" s="5"/>
      <c r="BY17" s="12" t="e">
        <f t="shared" si="38"/>
        <v>#REF!</v>
      </c>
      <c r="BZ17" s="12" t="str">
        <f t="shared" si="1"/>
        <v>Sérvia</v>
      </c>
      <c r="CA17" s="12">
        <f t="shared" si="39"/>
        <v>8</v>
      </c>
      <c r="CB17" s="12">
        <f t="shared" si="2"/>
        <v>3</v>
      </c>
      <c r="CC17" s="12">
        <f t="shared" si="2"/>
        <v>1</v>
      </c>
      <c r="CD17" s="12">
        <f t="shared" si="2"/>
        <v>4</v>
      </c>
      <c r="CE17" s="12">
        <f t="shared" si="2"/>
        <v>9</v>
      </c>
      <c r="CF17" s="12">
        <f t="shared" si="2"/>
        <v>7</v>
      </c>
      <c r="CG17" s="12">
        <f t="shared" si="2"/>
        <v>2</v>
      </c>
      <c r="CH17" s="12">
        <f t="shared" si="2"/>
        <v>10</v>
      </c>
      <c r="CI17" s="6"/>
      <c r="CJ17" s="20" t="e">
        <f t="shared" si="40"/>
        <v>#REF!</v>
      </c>
      <c r="CK17" s="22">
        <v>12</v>
      </c>
      <c r="CL17" s="6" t="e">
        <f t="shared" si="3"/>
        <v>#REF!</v>
      </c>
      <c r="CM17" s="5"/>
      <c r="CN17" s="22">
        <v>12</v>
      </c>
      <c r="CO17" s="6" t="e">
        <f t="shared" si="41"/>
        <v>#REF!</v>
      </c>
    </row>
    <row r="18" spans="2:93" x14ac:dyDescent="0.25">
      <c r="B18" s="19" t="s">
        <v>42</v>
      </c>
      <c r="C18" s="19" t="e">
        <f t="shared" si="4"/>
        <v>#REF!</v>
      </c>
      <c r="D18" s="19" t="e">
        <f t="shared" si="5"/>
        <v>#REF!</v>
      </c>
      <c r="E18" s="19" t="e">
        <f t="shared" si="6"/>
        <v>#REF!</v>
      </c>
      <c r="F18" s="19" t="e">
        <f t="shared" si="7"/>
        <v>#REF!</v>
      </c>
      <c r="G18" s="19" t="e">
        <f t="shared" si="8"/>
        <v>#REF!</v>
      </c>
      <c r="H18" s="19" t="e">
        <f t="shared" si="9"/>
        <v>#REF!</v>
      </c>
      <c r="I18" s="19" t="e">
        <f t="shared" si="10"/>
        <v>#REF!</v>
      </c>
      <c r="J18" s="19" t="e">
        <f t="shared" si="11"/>
        <v>#REF!</v>
      </c>
      <c r="K18" s="19" t="e">
        <f t="shared" si="12"/>
        <v>#REF!</v>
      </c>
      <c r="L18" s="5"/>
      <c r="M18" s="5"/>
      <c r="N18" s="5"/>
      <c r="O18" s="5"/>
      <c r="P18" s="12" t="e">
        <f>#REF!</f>
        <v>#REF!</v>
      </c>
      <c r="Q18" s="12" t="str">
        <f>Classificação!N27</f>
        <v>França</v>
      </c>
      <c r="R18" s="12">
        <f>Classificação!O27</f>
        <v>8</v>
      </c>
      <c r="S18" s="12">
        <f>Classificação!P27</f>
        <v>3</v>
      </c>
      <c r="T18" s="12">
        <f>Classificação!Q27</f>
        <v>4</v>
      </c>
      <c r="U18" s="12">
        <f>Classificação!R27</f>
        <v>1</v>
      </c>
      <c r="V18" s="12">
        <f>Classificação!S27</f>
        <v>19</v>
      </c>
      <c r="W18" s="12">
        <f>Classificação!T27</f>
        <v>11</v>
      </c>
      <c r="X18" s="12">
        <f>Classificação!U27</f>
        <v>8</v>
      </c>
      <c r="Y18" s="12">
        <f>Classificação!V27</f>
        <v>13</v>
      </c>
      <c r="Z18" s="6" t="e">
        <f t="shared" si="13"/>
        <v>#REF!</v>
      </c>
      <c r="AA18" s="15"/>
      <c r="AB18" s="16"/>
      <c r="AC18" s="16"/>
      <c r="AD18" s="16"/>
      <c r="AE18" s="16"/>
      <c r="AF18" s="16"/>
      <c r="AG18" s="16"/>
      <c r="AH18" s="16"/>
      <c r="AI18" s="16"/>
      <c r="AJ18" s="16"/>
      <c r="AK18" s="6">
        <v>0</v>
      </c>
      <c r="AL18" s="15" t="e">
        <f>#REF!</f>
        <v>#REF!</v>
      </c>
      <c r="AM18" s="16">
        <f t="shared" si="0"/>
        <v>0</v>
      </c>
      <c r="AN18" s="16">
        <f t="shared" si="14"/>
        <v>0</v>
      </c>
      <c r="AO18" s="16">
        <f t="shared" si="15"/>
        <v>0</v>
      </c>
      <c r="AP18" s="16">
        <f t="shared" si="16"/>
        <v>0</v>
      </c>
      <c r="AQ18" s="16">
        <f t="shared" si="17"/>
        <v>0</v>
      </c>
      <c r="AR18" s="16">
        <f t="shared" si="18"/>
        <v>0</v>
      </c>
      <c r="AS18" s="16">
        <f t="shared" si="19"/>
        <v>0</v>
      </c>
      <c r="AT18" s="16">
        <f t="shared" si="20"/>
        <v>0</v>
      </c>
      <c r="AU18" s="16">
        <f t="shared" si="21"/>
        <v>0</v>
      </c>
      <c r="AV18" s="6"/>
      <c r="AW18" s="15">
        <v>13</v>
      </c>
      <c r="AX18" s="16">
        <f t="shared" si="22"/>
        <v>0</v>
      </c>
      <c r="AY18" s="20">
        <f t="shared" si="42"/>
        <v>0</v>
      </c>
      <c r="AZ18" s="20">
        <f t="shared" si="23"/>
        <v>0</v>
      </c>
      <c r="BA18" s="16">
        <f t="shared" si="24"/>
        <v>0</v>
      </c>
      <c r="BB18" s="20">
        <f t="shared" si="25"/>
        <v>0</v>
      </c>
      <c r="BC18" s="20">
        <f t="shared" si="26"/>
        <v>0</v>
      </c>
      <c r="BD18" s="20">
        <f t="shared" si="27"/>
        <v>0</v>
      </c>
      <c r="BE18" s="16">
        <f t="shared" si="28"/>
        <v>0</v>
      </c>
      <c r="BF18" s="16">
        <f t="shared" si="29"/>
        <v>0</v>
      </c>
      <c r="BG18" s="6"/>
      <c r="BH18" s="6"/>
      <c r="BI18" s="15">
        <v>13</v>
      </c>
      <c r="BJ18" s="16">
        <f t="shared" si="43"/>
        <v>0</v>
      </c>
      <c r="BK18" s="25">
        <f t="shared" si="30"/>
        <v>0</v>
      </c>
      <c r="BL18" s="20">
        <f t="shared" si="31"/>
        <v>0</v>
      </c>
      <c r="BM18" s="16">
        <f t="shared" si="32"/>
        <v>0</v>
      </c>
      <c r="BN18" s="20">
        <f t="shared" si="33"/>
        <v>0</v>
      </c>
      <c r="BO18" s="20">
        <f t="shared" si="34"/>
        <v>0</v>
      </c>
      <c r="BP18" s="20">
        <f t="shared" si="35"/>
        <v>0</v>
      </c>
      <c r="BQ18" s="16">
        <f t="shared" si="36"/>
        <v>0</v>
      </c>
      <c r="BR18" s="16">
        <f t="shared" si="37"/>
        <v>0</v>
      </c>
      <c r="BS18" s="6"/>
      <c r="BT18" s="6"/>
      <c r="BU18" s="6"/>
      <c r="BV18" s="6"/>
      <c r="BW18" s="6"/>
      <c r="BX18" s="5"/>
      <c r="BY18" s="12" t="e">
        <f t="shared" si="38"/>
        <v>#REF!</v>
      </c>
      <c r="BZ18" s="12" t="str">
        <f t="shared" si="1"/>
        <v>França</v>
      </c>
      <c r="CA18" s="12">
        <f t="shared" si="39"/>
        <v>8</v>
      </c>
      <c r="CB18" s="12">
        <f t="shared" si="2"/>
        <v>3</v>
      </c>
      <c r="CC18" s="12">
        <f t="shared" si="2"/>
        <v>4</v>
      </c>
      <c r="CD18" s="12">
        <f t="shared" si="2"/>
        <v>1</v>
      </c>
      <c r="CE18" s="12">
        <f t="shared" si="2"/>
        <v>19</v>
      </c>
      <c r="CF18" s="12">
        <f t="shared" si="2"/>
        <v>11</v>
      </c>
      <c r="CG18" s="12">
        <f t="shared" si="2"/>
        <v>8</v>
      </c>
      <c r="CH18" s="12">
        <f t="shared" si="2"/>
        <v>13</v>
      </c>
      <c r="CI18" s="6"/>
      <c r="CJ18" s="20" t="e">
        <f t="shared" si="40"/>
        <v>#REF!</v>
      </c>
      <c r="CK18" s="22">
        <v>13</v>
      </c>
      <c r="CL18" s="6" t="e">
        <f t="shared" si="3"/>
        <v>#REF!</v>
      </c>
      <c r="CM18" s="5"/>
      <c r="CN18" s="22">
        <v>13</v>
      </c>
      <c r="CO18" s="6" t="e">
        <f t="shared" si="41"/>
        <v>#REF!</v>
      </c>
    </row>
    <row r="19" spans="2:93" x14ac:dyDescent="0.25">
      <c r="B19" s="12" t="s">
        <v>43</v>
      </c>
      <c r="C19" s="12" t="e">
        <f t="shared" si="4"/>
        <v>#REF!</v>
      </c>
      <c r="D19" s="12" t="e">
        <f t="shared" si="5"/>
        <v>#REF!</v>
      </c>
      <c r="E19" s="12" t="e">
        <f t="shared" si="6"/>
        <v>#REF!</v>
      </c>
      <c r="F19" s="12" t="e">
        <f t="shared" si="7"/>
        <v>#REF!</v>
      </c>
      <c r="G19" s="12" t="e">
        <f t="shared" si="8"/>
        <v>#REF!</v>
      </c>
      <c r="H19" s="12" t="e">
        <f t="shared" si="9"/>
        <v>#REF!</v>
      </c>
      <c r="I19" s="12" t="e">
        <f t="shared" si="10"/>
        <v>#REF!</v>
      </c>
      <c r="J19" s="12" t="e">
        <f t="shared" si="11"/>
        <v>#REF!</v>
      </c>
      <c r="K19" s="12" t="e">
        <f t="shared" si="12"/>
        <v>#REF!</v>
      </c>
      <c r="L19" s="5"/>
      <c r="M19" s="5"/>
      <c r="N19" s="5"/>
      <c r="O19" s="5"/>
      <c r="P19" s="12" t="e">
        <f>#REF!</f>
        <v>#REF!</v>
      </c>
      <c r="Q19" s="12" t="str">
        <f>Classificação!N28</f>
        <v>Inglaterra</v>
      </c>
      <c r="R19" s="12">
        <f>Classificação!O28</f>
        <v>8</v>
      </c>
      <c r="S19" s="12">
        <f>Classificação!P28</f>
        <v>2</v>
      </c>
      <c r="T19" s="12">
        <f>Classificação!Q28</f>
        <v>2</v>
      </c>
      <c r="U19" s="12">
        <f>Classificação!R28</f>
        <v>4</v>
      </c>
      <c r="V19" s="12">
        <f>Classificação!S28</f>
        <v>6</v>
      </c>
      <c r="W19" s="12">
        <f>Classificação!T28</f>
        <v>14</v>
      </c>
      <c r="X19" s="12">
        <f>Classificação!U28</f>
        <v>-8</v>
      </c>
      <c r="Y19" s="12">
        <f>Classificação!V28</f>
        <v>8</v>
      </c>
      <c r="Z19" s="6" t="e">
        <f t="shared" si="13"/>
        <v>#REF!</v>
      </c>
      <c r="AA19" s="15"/>
      <c r="AB19" s="16"/>
      <c r="AC19" s="16"/>
      <c r="AD19" s="16"/>
      <c r="AE19" s="16"/>
      <c r="AF19" s="16"/>
      <c r="AG19" s="16"/>
      <c r="AH19" s="16"/>
      <c r="AI19" s="16"/>
      <c r="AJ19" s="16"/>
      <c r="AK19" s="6">
        <v>0</v>
      </c>
      <c r="AL19" s="15" t="e">
        <f>#REF!</f>
        <v>#REF!</v>
      </c>
      <c r="AM19" s="16">
        <f t="shared" si="0"/>
        <v>0</v>
      </c>
      <c r="AN19" s="16">
        <f t="shared" si="14"/>
        <v>0</v>
      </c>
      <c r="AO19" s="16">
        <f t="shared" si="15"/>
        <v>0</v>
      </c>
      <c r="AP19" s="16">
        <f t="shared" si="16"/>
        <v>0</v>
      </c>
      <c r="AQ19" s="16">
        <f t="shared" si="17"/>
        <v>0</v>
      </c>
      <c r="AR19" s="16">
        <f t="shared" si="18"/>
        <v>0</v>
      </c>
      <c r="AS19" s="16">
        <f t="shared" si="19"/>
        <v>0</v>
      </c>
      <c r="AT19" s="16">
        <f t="shared" si="20"/>
        <v>0</v>
      </c>
      <c r="AU19" s="16">
        <f t="shared" si="21"/>
        <v>0</v>
      </c>
      <c r="AV19" s="6"/>
      <c r="AW19" s="15">
        <v>14</v>
      </c>
      <c r="AX19" s="16">
        <f t="shared" si="22"/>
        <v>0</v>
      </c>
      <c r="AY19" s="20">
        <f t="shared" si="42"/>
        <v>0</v>
      </c>
      <c r="AZ19" s="20">
        <f t="shared" si="23"/>
        <v>0</v>
      </c>
      <c r="BA19" s="16">
        <f t="shared" si="24"/>
        <v>0</v>
      </c>
      <c r="BB19" s="20">
        <f t="shared" si="25"/>
        <v>0</v>
      </c>
      <c r="BC19" s="20">
        <f t="shared" si="26"/>
        <v>0</v>
      </c>
      <c r="BD19" s="20">
        <f t="shared" si="27"/>
        <v>0</v>
      </c>
      <c r="BE19" s="16">
        <f t="shared" si="28"/>
        <v>0</v>
      </c>
      <c r="BF19" s="16">
        <f t="shared" si="29"/>
        <v>0</v>
      </c>
      <c r="BG19" s="6"/>
      <c r="BH19" s="6"/>
      <c r="BI19" s="15">
        <v>14</v>
      </c>
      <c r="BJ19" s="16">
        <f t="shared" si="43"/>
        <v>0</v>
      </c>
      <c r="BK19" s="25">
        <f t="shared" si="30"/>
        <v>0</v>
      </c>
      <c r="BL19" s="20">
        <f t="shared" si="31"/>
        <v>0</v>
      </c>
      <c r="BM19" s="16">
        <f t="shared" si="32"/>
        <v>0</v>
      </c>
      <c r="BN19" s="20">
        <f t="shared" si="33"/>
        <v>0</v>
      </c>
      <c r="BO19" s="20">
        <f t="shared" si="34"/>
        <v>0</v>
      </c>
      <c r="BP19" s="20">
        <f t="shared" si="35"/>
        <v>0</v>
      </c>
      <c r="BQ19" s="16">
        <f t="shared" si="36"/>
        <v>0</v>
      </c>
      <c r="BR19" s="16">
        <f t="shared" si="37"/>
        <v>0</v>
      </c>
      <c r="BS19" s="6"/>
      <c r="BT19" s="6"/>
      <c r="BU19" s="6"/>
      <c r="BV19" s="6"/>
      <c r="BW19" s="6"/>
      <c r="BX19" s="5"/>
      <c r="BY19" s="12" t="e">
        <f t="shared" si="38"/>
        <v>#REF!</v>
      </c>
      <c r="BZ19" s="12" t="str">
        <f t="shared" si="1"/>
        <v>Inglaterra</v>
      </c>
      <c r="CA19" s="12">
        <f t="shared" si="39"/>
        <v>8</v>
      </c>
      <c r="CB19" s="12">
        <f t="shared" si="2"/>
        <v>2</v>
      </c>
      <c r="CC19" s="12">
        <f t="shared" si="2"/>
        <v>2</v>
      </c>
      <c r="CD19" s="12">
        <f t="shared" si="2"/>
        <v>4</v>
      </c>
      <c r="CE19" s="12">
        <f t="shared" si="2"/>
        <v>6</v>
      </c>
      <c r="CF19" s="12">
        <f t="shared" si="2"/>
        <v>14</v>
      </c>
      <c r="CG19" s="12">
        <f t="shared" si="2"/>
        <v>-8</v>
      </c>
      <c r="CH19" s="12">
        <f t="shared" si="2"/>
        <v>8</v>
      </c>
      <c r="CI19" s="6"/>
      <c r="CJ19" s="20" t="e">
        <f t="shared" si="40"/>
        <v>#REF!</v>
      </c>
      <c r="CK19" s="22">
        <v>14</v>
      </c>
      <c r="CL19" s="6" t="e">
        <f t="shared" si="3"/>
        <v>#REF!</v>
      </c>
      <c r="CM19" s="5"/>
      <c r="CN19" s="22">
        <v>14</v>
      </c>
      <c r="CO19" s="6" t="e">
        <f t="shared" si="41"/>
        <v>#REF!</v>
      </c>
    </row>
    <row r="20" spans="2:93" x14ac:dyDescent="0.25">
      <c r="B20" s="19" t="s">
        <v>44</v>
      </c>
      <c r="C20" s="19" t="e">
        <f t="shared" si="4"/>
        <v>#REF!</v>
      </c>
      <c r="D20" s="19" t="e">
        <f t="shared" si="5"/>
        <v>#REF!</v>
      </c>
      <c r="E20" s="19" t="e">
        <f t="shared" si="6"/>
        <v>#REF!</v>
      </c>
      <c r="F20" s="19" t="e">
        <f t="shared" si="7"/>
        <v>#REF!</v>
      </c>
      <c r="G20" s="19" t="e">
        <f t="shared" si="8"/>
        <v>#REF!</v>
      </c>
      <c r="H20" s="19" t="e">
        <f t="shared" si="9"/>
        <v>#REF!</v>
      </c>
      <c r="I20" s="19" t="e">
        <f t="shared" si="10"/>
        <v>#REF!</v>
      </c>
      <c r="J20" s="19" t="e">
        <f t="shared" si="11"/>
        <v>#REF!</v>
      </c>
      <c r="K20" s="19" t="e">
        <f t="shared" si="12"/>
        <v>#REF!</v>
      </c>
      <c r="L20" s="5"/>
      <c r="M20" s="5"/>
      <c r="N20" s="5"/>
      <c r="O20" s="5"/>
      <c r="P20" s="12" t="e">
        <f>#REF!</f>
        <v>#REF!</v>
      </c>
      <c r="Q20" s="12" t="str">
        <f>Classificação!N29</f>
        <v>México</v>
      </c>
      <c r="R20" s="12">
        <f>Classificação!O29</f>
        <v>8</v>
      </c>
      <c r="S20" s="12">
        <f>Classificação!P29</f>
        <v>4</v>
      </c>
      <c r="T20" s="12">
        <f>Classificação!Q29</f>
        <v>2</v>
      </c>
      <c r="U20" s="12">
        <f>Classificação!R29</f>
        <v>2</v>
      </c>
      <c r="V20" s="12">
        <f>Classificação!S29</f>
        <v>13</v>
      </c>
      <c r="W20" s="12">
        <f>Classificação!T29</f>
        <v>10</v>
      </c>
      <c r="X20" s="12">
        <f>Classificação!U29</f>
        <v>3</v>
      </c>
      <c r="Y20" s="12">
        <f>Classificação!V29</f>
        <v>14</v>
      </c>
      <c r="Z20" s="6" t="e">
        <f t="shared" si="13"/>
        <v>#REF!</v>
      </c>
      <c r="AA20" s="15"/>
      <c r="AB20" s="16"/>
      <c r="AC20" s="16"/>
      <c r="AD20" s="16"/>
      <c r="AE20" s="16"/>
      <c r="AF20" s="16"/>
      <c r="AG20" s="16"/>
      <c r="AH20" s="16"/>
      <c r="AI20" s="16"/>
      <c r="AJ20" s="16"/>
      <c r="AK20" s="6">
        <v>0</v>
      </c>
      <c r="AL20" s="15" t="e">
        <f>#REF!</f>
        <v>#REF!</v>
      </c>
      <c r="AM20" s="16">
        <f t="shared" si="0"/>
        <v>0</v>
      </c>
      <c r="AN20" s="16">
        <f t="shared" si="14"/>
        <v>0</v>
      </c>
      <c r="AO20" s="16">
        <f t="shared" si="15"/>
        <v>0</v>
      </c>
      <c r="AP20" s="16">
        <f t="shared" si="16"/>
        <v>0</v>
      </c>
      <c r="AQ20" s="16">
        <f t="shared" si="17"/>
        <v>0</v>
      </c>
      <c r="AR20" s="16">
        <f t="shared" si="18"/>
        <v>0</v>
      </c>
      <c r="AS20" s="16">
        <f t="shared" si="19"/>
        <v>0</v>
      </c>
      <c r="AT20" s="16">
        <f t="shared" si="20"/>
        <v>0</v>
      </c>
      <c r="AU20" s="16">
        <f t="shared" si="21"/>
        <v>0</v>
      </c>
      <c r="AV20" s="6"/>
      <c r="AW20" s="15">
        <v>15</v>
      </c>
      <c r="AX20" s="16">
        <f t="shared" si="22"/>
        <v>0</v>
      </c>
      <c r="AY20" s="20">
        <f t="shared" si="42"/>
        <v>0</v>
      </c>
      <c r="AZ20" s="20">
        <f t="shared" si="23"/>
        <v>0</v>
      </c>
      <c r="BA20" s="16">
        <f t="shared" si="24"/>
        <v>0</v>
      </c>
      <c r="BB20" s="20">
        <f t="shared" si="25"/>
        <v>0</v>
      </c>
      <c r="BC20" s="20">
        <f t="shared" si="26"/>
        <v>0</v>
      </c>
      <c r="BD20" s="20">
        <f t="shared" si="27"/>
        <v>0</v>
      </c>
      <c r="BE20" s="16">
        <f t="shared" si="28"/>
        <v>0</v>
      </c>
      <c r="BF20" s="16">
        <f t="shared" si="29"/>
        <v>0</v>
      </c>
      <c r="BG20" s="6"/>
      <c r="BH20" s="6"/>
      <c r="BI20" s="15">
        <v>15</v>
      </c>
      <c r="BJ20" s="16">
        <f t="shared" si="43"/>
        <v>0</v>
      </c>
      <c r="BK20" s="25">
        <f t="shared" si="30"/>
        <v>0</v>
      </c>
      <c r="BL20" s="20">
        <f t="shared" si="31"/>
        <v>0</v>
      </c>
      <c r="BM20" s="16">
        <f t="shared" si="32"/>
        <v>0</v>
      </c>
      <c r="BN20" s="20">
        <f t="shared" si="33"/>
        <v>0</v>
      </c>
      <c r="BO20" s="20">
        <f t="shared" si="34"/>
        <v>0</v>
      </c>
      <c r="BP20" s="20">
        <f t="shared" si="35"/>
        <v>0</v>
      </c>
      <c r="BQ20" s="16">
        <f t="shared" si="36"/>
        <v>0</v>
      </c>
      <c r="BR20" s="16">
        <f t="shared" si="37"/>
        <v>0</v>
      </c>
      <c r="BS20" s="6"/>
      <c r="BT20" s="6"/>
      <c r="BU20" s="6"/>
      <c r="BV20" s="6"/>
      <c r="BW20" s="6"/>
      <c r="BX20" s="5"/>
      <c r="BY20" s="12" t="e">
        <f t="shared" si="38"/>
        <v>#REF!</v>
      </c>
      <c r="BZ20" s="12" t="str">
        <f t="shared" si="1"/>
        <v>México</v>
      </c>
      <c r="CA20" s="12">
        <f t="shared" si="39"/>
        <v>8</v>
      </c>
      <c r="CB20" s="12">
        <f t="shared" si="2"/>
        <v>4</v>
      </c>
      <c r="CC20" s="12">
        <f t="shared" si="2"/>
        <v>2</v>
      </c>
      <c r="CD20" s="12">
        <f t="shared" si="2"/>
        <v>2</v>
      </c>
      <c r="CE20" s="12">
        <f t="shared" si="2"/>
        <v>13</v>
      </c>
      <c r="CF20" s="12">
        <f t="shared" si="2"/>
        <v>10</v>
      </c>
      <c r="CG20" s="12">
        <f t="shared" si="2"/>
        <v>3</v>
      </c>
      <c r="CH20" s="12">
        <f t="shared" si="2"/>
        <v>14</v>
      </c>
      <c r="CI20" s="6"/>
      <c r="CJ20" s="20" t="e">
        <f t="shared" si="40"/>
        <v>#REF!</v>
      </c>
      <c r="CK20" s="22">
        <v>15</v>
      </c>
      <c r="CL20" s="6" t="e">
        <f t="shared" si="3"/>
        <v>#REF!</v>
      </c>
      <c r="CM20" s="5"/>
      <c r="CN20" s="22">
        <v>15</v>
      </c>
      <c r="CO20" s="6" t="e">
        <f t="shared" si="41"/>
        <v>#REF!</v>
      </c>
    </row>
    <row r="21" spans="2:93" x14ac:dyDescent="0.25">
      <c r="B21" s="12" t="s">
        <v>45</v>
      </c>
      <c r="C21" s="12" t="e">
        <f t="shared" si="4"/>
        <v>#REF!</v>
      </c>
      <c r="D21" s="12" t="e">
        <f t="shared" si="5"/>
        <v>#REF!</v>
      </c>
      <c r="E21" s="12" t="e">
        <f t="shared" si="6"/>
        <v>#REF!</v>
      </c>
      <c r="F21" s="12" t="e">
        <f t="shared" si="7"/>
        <v>#REF!</v>
      </c>
      <c r="G21" s="12" t="e">
        <f t="shared" si="8"/>
        <v>#REF!</v>
      </c>
      <c r="H21" s="12" t="e">
        <f t="shared" si="9"/>
        <v>#REF!</v>
      </c>
      <c r="I21" s="12" t="e">
        <f t="shared" si="10"/>
        <v>#REF!</v>
      </c>
      <c r="J21" s="12" t="e">
        <f t="shared" si="11"/>
        <v>#REF!</v>
      </c>
      <c r="K21" s="12" t="e">
        <f t="shared" si="12"/>
        <v>#REF!</v>
      </c>
      <c r="L21" s="5"/>
      <c r="M21" s="5"/>
      <c r="N21" s="5"/>
      <c r="O21" s="5"/>
      <c r="P21" s="12" t="e">
        <f>#REF!</f>
        <v>#REF!</v>
      </c>
      <c r="Q21" s="12" t="str">
        <f>Classificação!N30</f>
        <v>Croácia</v>
      </c>
      <c r="R21" s="12">
        <f>Classificação!O30</f>
        <v>8</v>
      </c>
      <c r="S21" s="12">
        <f>Classificação!P30</f>
        <v>3</v>
      </c>
      <c r="T21" s="12">
        <f>Classificação!Q30</f>
        <v>3</v>
      </c>
      <c r="U21" s="12">
        <f>Classificação!R30</f>
        <v>2</v>
      </c>
      <c r="V21" s="12">
        <f>Classificação!S30</f>
        <v>9</v>
      </c>
      <c r="W21" s="12">
        <f>Classificação!T30</f>
        <v>10</v>
      </c>
      <c r="X21" s="12">
        <f>Classificação!U30</f>
        <v>-1</v>
      </c>
      <c r="Y21" s="12">
        <f>Classificação!V30</f>
        <v>12</v>
      </c>
      <c r="Z21" s="6" t="e">
        <f t="shared" si="13"/>
        <v>#REF!</v>
      </c>
      <c r="AA21" s="15"/>
      <c r="AB21" s="16"/>
      <c r="AC21" s="16"/>
      <c r="AD21" s="16"/>
      <c r="AE21" s="16"/>
      <c r="AF21" s="16"/>
      <c r="AG21" s="16"/>
      <c r="AH21" s="16"/>
      <c r="AI21" s="16"/>
      <c r="AJ21" s="16"/>
      <c r="AK21" s="6">
        <v>0</v>
      </c>
      <c r="AL21" s="15" t="e">
        <f>#REF!</f>
        <v>#REF!</v>
      </c>
      <c r="AM21" s="16">
        <f t="shared" si="0"/>
        <v>0</v>
      </c>
      <c r="AN21" s="16">
        <f t="shared" si="14"/>
        <v>0</v>
      </c>
      <c r="AO21" s="16">
        <f t="shared" si="15"/>
        <v>0</v>
      </c>
      <c r="AP21" s="16">
        <f t="shared" si="16"/>
        <v>0</v>
      </c>
      <c r="AQ21" s="16">
        <f t="shared" si="17"/>
        <v>0</v>
      </c>
      <c r="AR21" s="16">
        <f t="shared" si="18"/>
        <v>0</v>
      </c>
      <c r="AS21" s="16">
        <f t="shared" si="19"/>
        <v>0</v>
      </c>
      <c r="AT21" s="16">
        <f t="shared" si="20"/>
        <v>0</v>
      </c>
      <c r="AU21" s="16">
        <f t="shared" si="21"/>
        <v>0</v>
      </c>
      <c r="AV21" s="6"/>
      <c r="AW21" s="15">
        <v>16</v>
      </c>
      <c r="AX21" s="16">
        <f t="shared" si="22"/>
        <v>0</v>
      </c>
      <c r="AY21" s="20">
        <f t="shared" si="42"/>
        <v>0</v>
      </c>
      <c r="AZ21" s="20">
        <f t="shared" si="23"/>
        <v>0</v>
      </c>
      <c r="BA21" s="16">
        <f t="shared" si="24"/>
        <v>0</v>
      </c>
      <c r="BB21" s="20">
        <f t="shared" si="25"/>
        <v>0</v>
      </c>
      <c r="BC21" s="20">
        <f t="shared" si="26"/>
        <v>0</v>
      </c>
      <c r="BD21" s="20">
        <f t="shared" si="27"/>
        <v>0</v>
      </c>
      <c r="BE21" s="16">
        <f t="shared" si="28"/>
        <v>0</v>
      </c>
      <c r="BF21" s="16">
        <f t="shared" si="29"/>
        <v>0</v>
      </c>
      <c r="BG21" s="6"/>
      <c r="BH21" s="6"/>
      <c r="BI21" s="15">
        <v>16</v>
      </c>
      <c r="BJ21" s="16">
        <f t="shared" si="43"/>
        <v>0</v>
      </c>
      <c r="BK21" s="25">
        <f t="shared" si="30"/>
        <v>0</v>
      </c>
      <c r="BL21" s="20">
        <f t="shared" si="31"/>
        <v>0</v>
      </c>
      <c r="BM21" s="16">
        <f t="shared" si="32"/>
        <v>0</v>
      </c>
      <c r="BN21" s="20">
        <f t="shared" si="33"/>
        <v>0</v>
      </c>
      <c r="BO21" s="20">
        <f t="shared" si="34"/>
        <v>0</v>
      </c>
      <c r="BP21" s="20">
        <f t="shared" si="35"/>
        <v>0</v>
      </c>
      <c r="BQ21" s="16">
        <f t="shared" si="36"/>
        <v>0</v>
      </c>
      <c r="BR21" s="16">
        <f t="shared" si="37"/>
        <v>0</v>
      </c>
      <c r="BS21" s="6"/>
      <c r="BT21" s="6"/>
      <c r="BU21" s="6"/>
      <c r="BV21" s="6"/>
      <c r="BW21" s="6"/>
      <c r="BX21" s="5"/>
      <c r="BY21" s="12" t="e">
        <f t="shared" si="38"/>
        <v>#REF!</v>
      </c>
      <c r="BZ21" s="12" t="str">
        <f t="shared" si="1"/>
        <v>Croácia</v>
      </c>
      <c r="CA21" s="12">
        <f t="shared" si="39"/>
        <v>8</v>
      </c>
      <c r="CB21" s="12">
        <f t="shared" si="2"/>
        <v>3</v>
      </c>
      <c r="CC21" s="12">
        <f t="shared" si="2"/>
        <v>3</v>
      </c>
      <c r="CD21" s="12">
        <f t="shared" si="2"/>
        <v>2</v>
      </c>
      <c r="CE21" s="12">
        <f t="shared" si="2"/>
        <v>9</v>
      </c>
      <c r="CF21" s="12">
        <f t="shared" si="2"/>
        <v>10</v>
      </c>
      <c r="CG21" s="12">
        <f t="shared" si="2"/>
        <v>-1</v>
      </c>
      <c r="CH21" s="12">
        <f t="shared" si="2"/>
        <v>12</v>
      </c>
      <c r="CI21" s="6"/>
      <c r="CJ21" s="20" t="e">
        <f t="shared" si="40"/>
        <v>#REF!</v>
      </c>
      <c r="CK21" s="22">
        <v>16</v>
      </c>
      <c r="CL21" s="6" t="e">
        <f t="shared" si="3"/>
        <v>#REF!</v>
      </c>
      <c r="CM21" s="5"/>
      <c r="CN21" s="22">
        <v>16</v>
      </c>
      <c r="CO21" s="6" t="e">
        <f t="shared" si="41"/>
        <v>#REF!</v>
      </c>
    </row>
    <row r="22" spans="2:93" x14ac:dyDescent="0.25">
      <c r="B22" s="19" t="s">
        <v>46</v>
      </c>
      <c r="C22" s="19" t="e">
        <f t="shared" si="4"/>
        <v>#REF!</v>
      </c>
      <c r="D22" s="19" t="e">
        <f t="shared" si="5"/>
        <v>#REF!</v>
      </c>
      <c r="E22" s="19" t="e">
        <f t="shared" si="6"/>
        <v>#REF!</v>
      </c>
      <c r="F22" s="19" t="e">
        <f t="shared" si="7"/>
        <v>#REF!</v>
      </c>
      <c r="G22" s="19" t="e">
        <f t="shared" si="8"/>
        <v>#REF!</v>
      </c>
      <c r="H22" s="19" t="e">
        <f t="shared" si="9"/>
        <v>#REF!</v>
      </c>
      <c r="I22" s="19" t="e">
        <f t="shared" si="10"/>
        <v>#REF!</v>
      </c>
      <c r="J22" s="19" t="e">
        <f t="shared" si="11"/>
        <v>#REF!</v>
      </c>
      <c r="K22" s="19" t="e">
        <f t="shared" si="12"/>
        <v>#REF!</v>
      </c>
      <c r="L22" s="5"/>
      <c r="M22" s="5"/>
      <c r="N22" s="5"/>
      <c r="O22" s="5"/>
      <c r="P22" s="12" t="e">
        <f>#REF!</f>
        <v>#REF!</v>
      </c>
      <c r="Q22" s="12" t="str">
        <f>Classificação!N31</f>
        <v>Russia</v>
      </c>
      <c r="R22" s="12">
        <f>Classificação!O31</f>
        <v>8</v>
      </c>
      <c r="S22" s="12">
        <f>Classificação!P31</f>
        <v>2</v>
      </c>
      <c r="T22" s="12">
        <f>Classificação!Q31</f>
        <v>1</v>
      </c>
      <c r="U22" s="12">
        <f>Classificação!R31</f>
        <v>5</v>
      </c>
      <c r="V22" s="12">
        <f>Classificação!S31</f>
        <v>7</v>
      </c>
      <c r="W22" s="12">
        <f>Classificação!T31</f>
        <v>12</v>
      </c>
      <c r="X22" s="12">
        <f>Classificação!U31</f>
        <v>-5</v>
      </c>
      <c r="Y22" s="12">
        <f>Classificação!V31</f>
        <v>7</v>
      </c>
      <c r="Z22" s="6" t="e">
        <f t="shared" si="13"/>
        <v>#REF!</v>
      </c>
      <c r="AA22" s="15"/>
      <c r="AB22" s="16"/>
      <c r="AC22" s="16"/>
      <c r="AD22" s="16"/>
      <c r="AE22" s="16"/>
      <c r="AF22" s="16"/>
      <c r="AG22" s="16"/>
      <c r="AH22" s="16"/>
      <c r="AI22" s="16"/>
      <c r="AJ22" s="16"/>
      <c r="AK22" s="6">
        <v>0</v>
      </c>
      <c r="AL22" s="15" t="e">
        <f>#REF!</f>
        <v>#REF!</v>
      </c>
      <c r="AM22" s="16">
        <f t="shared" si="0"/>
        <v>0</v>
      </c>
      <c r="AN22" s="16">
        <f t="shared" si="14"/>
        <v>0</v>
      </c>
      <c r="AO22" s="16">
        <f t="shared" si="15"/>
        <v>0</v>
      </c>
      <c r="AP22" s="16">
        <f t="shared" si="16"/>
        <v>0</v>
      </c>
      <c r="AQ22" s="16">
        <f t="shared" si="17"/>
        <v>0</v>
      </c>
      <c r="AR22" s="16">
        <f t="shared" si="18"/>
        <v>0</v>
      </c>
      <c r="AS22" s="16">
        <f t="shared" si="19"/>
        <v>0</v>
      </c>
      <c r="AT22" s="16">
        <f t="shared" si="20"/>
        <v>0</v>
      </c>
      <c r="AU22" s="16">
        <f t="shared" si="21"/>
        <v>0</v>
      </c>
      <c r="AV22" s="6"/>
      <c r="AW22" s="15">
        <v>17</v>
      </c>
      <c r="AX22" s="16">
        <f t="shared" si="22"/>
        <v>0</v>
      </c>
      <c r="AY22" s="20">
        <f t="shared" si="42"/>
        <v>0</v>
      </c>
      <c r="AZ22" s="20">
        <f t="shared" si="23"/>
        <v>0</v>
      </c>
      <c r="BA22" s="16">
        <f t="shared" si="24"/>
        <v>0</v>
      </c>
      <c r="BB22" s="20">
        <f t="shared" si="25"/>
        <v>0</v>
      </c>
      <c r="BC22" s="20">
        <f t="shared" si="26"/>
        <v>0</v>
      </c>
      <c r="BD22" s="20">
        <f t="shared" si="27"/>
        <v>0</v>
      </c>
      <c r="BE22" s="16">
        <f t="shared" si="28"/>
        <v>0</v>
      </c>
      <c r="BF22" s="16">
        <f t="shared" si="29"/>
        <v>0</v>
      </c>
      <c r="BG22" s="6"/>
      <c r="BH22" s="6"/>
      <c r="BI22" s="15">
        <v>17</v>
      </c>
      <c r="BJ22" s="16">
        <f t="shared" si="43"/>
        <v>0</v>
      </c>
      <c r="BK22" s="25">
        <f t="shared" si="30"/>
        <v>0</v>
      </c>
      <c r="BL22" s="20">
        <f t="shared" si="31"/>
        <v>0</v>
      </c>
      <c r="BM22" s="16">
        <f t="shared" si="32"/>
        <v>0</v>
      </c>
      <c r="BN22" s="20">
        <f t="shared" si="33"/>
        <v>0</v>
      </c>
      <c r="BO22" s="20">
        <f t="shared" si="34"/>
        <v>0</v>
      </c>
      <c r="BP22" s="20">
        <f t="shared" si="35"/>
        <v>0</v>
      </c>
      <c r="BQ22" s="16">
        <f t="shared" si="36"/>
        <v>0</v>
      </c>
      <c r="BR22" s="16">
        <f t="shared" si="37"/>
        <v>0</v>
      </c>
      <c r="BS22" s="6"/>
      <c r="BT22" s="6"/>
      <c r="BU22" s="6"/>
      <c r="BV22" s="6"/>
      <c r="BW22" s="6"/>
      <c r="BX22" s="5"/>
      <c r="BY22" s="12" t="e">
        <f t="shared" si="38"/>
        <v>#REF!</v>
      </c>
      <c r="BZ22" s="12" t="str">
        <f t="shared" si="1"/>
        <v>Russia</v>
      </c>
      <c r="CA22" s="12">
        <f t="shared" si="39"/>
        <v>8</v>
      </c>
      <c r="CB22" s="12">
        <f t="shared" si="2"/>
        <v>2</v>
      </c>
      <c r="CC22" s="12">
        <f t="shared" si="2"/>
        <v>1</v>
      </c>
      <c r="CD22" s="12">
        <f t="shared" si="2"/>
        <v>5</v>
      </c>
      <c r="CE22" s="12">
        <f t="shared" si="2"/>
        <v>7</v>
      </c>
      <c r="CF22" s="12">
        <f t="shared" si="2"/>
        <v>12</v>
      </c>
      <c r="CG22" s="12">
        <f t="shared" si="2"/>
        <v>-5</v>
      </c>
      <c r="CH22" s="12">
        <f t="shared" si="2"/>
        <v>7</v>
      </c>
      <c r="CI22" s="6"/>
      <c r="CJ22" s="20" t="e">
        <f t="shared" si="40"/>
        <v>#REF!</v>
      </c>
      <c r="CK22" s="22">
        <v>17</v>
      </c>
      <c r="CL22" s="6" t="e">
        <f t="shared" si="3"/>
        <v>#REF!</v>
      </c>
      <c r="CM22" s="5"/>
      <c r="CN22" s="22">
        <v>17</v>
      </c>
      <c r="CO22" s="6" t="e">
        <f t="shared" si="41"/>
        <v>#REF!</v>
      </c>
    </row>
    <row r="23" spans="2:93" x14ac:dyDescent="0.25">
      <c r="B23" s="12" t="s">
        <v>47</v>
      </c>
      <c r="C23" s="12" t="e">
        <f t="shared" si="4"/>
        <v>#REF!</v>
      </c>
      <c r="D23" s="12" t="e">
        <f t="shared" si="5"/>
        <v>#REF!</v>
      </c>
      <c r="E23" s="12" t="e">
        <f t="shared" si="6"/>
        <v>#REF!</v>
      </c>
      <c r="F23" s="12" t="e">
        <f t="shared" si="7"/>
        <v>#REF!</v>
      </c>
      <c r="G23" s="12" t="e">
        <f t="shared" si="8"/>
        <v>#REF!</v>
      </c>
      <c r="H23" s="12" t="e">
        <f t="shared" si="9"/>
        <v>#REF!</v>
      </c>
      <c r="I23" s="12" t="e">
        <f t="shared" si="10"/>
        <v>#REF!</v>
      </c>
      <c r="J23" s="12" t="e">
        <f t="shared" si="11"/>
        <v>#REF!</v>
      </c>
      <c r="K23" s="12" t="e">
        <f t="shared" si="12"/>
        <v>#REF!</v>
      </c>
      <c r="L23" s="5"/>
      <c r="M23" s="5"/>
      <c r="N23" s="5"/>
      <c r="O23" s="5"/>
      <c r="P23" s="12" t="e">
        <f>#REF!</f>
        <v>#REF!</v>
      </c>
      <c r="Q23" s="12" t="str">
        <f>Classificação!N32</f>
        <v>Polônia</v>
      </c>
      <c r="R23" s="12">
        <f>Classificação!O32</f>
        <v>8</v>
      </c>
      <c r="S23" s="12">
        <f>Classificação!P32</f>
        <v>2</v>
      </c>
      <c r="T23" s="12">
        <f>Classificação!Q32</f>
        <v>1</v>
      </c>
      <c r="U23" s="12">
        <f>Classificação!R32</f>
        <v>5</v>
      </c>
      <c r="V23" s="12">
        <f>Classificação!S32</f>
        <v>12</v>
      </c>
      <c r="W23" s="12">
        <f>Classificação!T32</f>
        <v>13</v>
      </c>
      <c r="X23" s="12">
        <f>Classificação!U32</f>
        <v>-1</v>
      </c>
      <c r="Y23" s="12">
        <f>Classificação!V32</f>
        <v>7</v>
      </c>
      <c r="Z23" s="6" t="e">
        <f t="shared" si="13"/>
        <v>#REF!</v>
      </c>
      <c r="AA23" s="15"/>
      <c r="AB23" s="16"/>
      <c r="AC23" s="16"/>
      <c r="AD23" s="16"/>
      <c r="AE23" s="16"/>
      <c r="AF23" s="16"/>
      <c r="AG23" s="16"/>
      <c r="AH23" s="16"/>
      <c r="AI23" s="16"/>
      <c r="AJ23" s="16"/>
      <c r="AK23" s="6">
        <v>0</v>
      </c>
      <c r="AL23" s="15" t="e">
        <f>#REF!</f>
        <v>#REF!</v>
      </c>
      <c r="AM23" s="16">
        <f t="shared" si="0"/>
        <v>0</v>
      </c>
      <c r="AN23" s="16">
        <f t="shared" si="14"/>
        <v>0</v>
      </c>
      <c r="AO23" s="16">
        <f t="shared" si="15"/>
        <v>0</v>
      </c>
      <c r="AP23" s="16">
        <f t="shared" si="16"/>
        <v>0</v>
      </c>
      <c r="AQ23" s="16">
        <f t="shared" si="17"/>
        <v>0</v>
      </c>
      <c r="AR23" s="16">
        <f t="shared" si="18"/>
        <v>0</v>
      </c>
      <c r="AS23" s="16">
        <f t="shared" si="19"/>
        <v>0</v>
      </c>
      <c r="AT23" s="16">
        <f t="shared" si="20"/>
        <v>0</v>
      </c>
      <c r="AU23" s="16">
        <f t="shared" si="21"/>
        <v>0</v>
      </c>
      <c r="AV23" s="6"/>
      <c r="AW23" s="15">
        <v>18</v>
      </c>
      <c r="AX23" s="16">
        <f t="shared" si="22"/>
        <v>0</v>
      </c>
      <c r="AY23" s="20">
        <f t="shared" si="42"/>
        <v>0</v>
      </c>
      <c r="AZ23" s="20">
        <f t="shared" si="23"/>
        <v>0</v>
      </c>
      <c r="BA23" s="16">
        <f t="shared" si="24"/>
        <v>0</v>
      </c>
      <c r="BB23" s="20">
        <f t="shared" si="25"/>
        <v>0</v>
      </c>
      <c r="BC23" s="20">
        <f t="shared" si="26"/>
        <v>0</v>
      </c>
      <c r="BD23" s="20">
        <f t="shared" si="27"/>
        <v>0</v>
      </c>
      <c r="BE23" s="16">
        <f t="shared" si="28"/>
        <v>0</v>
      </c>
      <c r="BF23" s="16">
        <f t="shared" si="29"/>
        <v>0</v>
      </c>
      <c r="BG23" s="6"/>
      <c r="BH23" s="6"/>
      <c r="BI23" s="15">
        <v>18</v>
      </c>
      <c r="BJ23" s="16">
        <f t="shared" si="43"/>
        <v>0</v>
      </c>
      <c r="BK23" s="25">
        <f t="shared" si="30"/>
        <v>0</v>
      </c>
      <c r="BL23" s="20">
        <f t="shared" si="31"/>
        <v>0</v>
      </c>
      <c r="BM23" s="16">
        <f t="shared" si="32"/>
        <v>0</v>
      </c>
      <c r="BN23" s="20">
        <f t="shared" si="33"/>
        <v>0</v>
      </c>
      <c r="BO23" s="20">
        <f t="shared" si="34"/>
        <v>0</v>
      </c>
      <c r="BP23" s="20">
        <f t="shared" si="35"/>
        <v>0</v>
      </c>
      <c r="BQ23" s="16">
        <f t="shared" si="36"/>
        <v>0</v>
      </c>
      <c r="BR23" s="16">
        <f t="shared" si="37"/>
        <v>0</v>
      </c>
      <c r="BS23" s="6"/>
      <c r="BT23" s="6"/>
      <c r="BU23" s="6"/>
      <c r="BV23" s="6"/>
      <c r="BW23" s="6"/>
      <c r="BX23" s="5"/>
      <c r="BY23" s="12" t="e">
        <f t="shared" si="38"/>
        <v>#REF!</v>
      </c>
      <c r="BZ23" s="12" t="str">
        <f t="shared" si="1"/>
        <v>Polônia</v>
      </c>
      <c r="CA23" s="12">
        <f t="shared" si="39"/>
        <v>8</v>
      </c>
      <c r="CB23" s="12">
        <f t="shared" si="2"/>
        <v>2</v>
      </c>
      <c r="CC23" s="12">
        <f t="shared" si="2"/>
        <v>1</v>
      </c>
      <c r="CD23" s="12">
        <f t="shared" si="2"/>
        <v>5</v>
      </c>
      <c r="CE23" s="12">
        <f t="shared" si="2"/>
        <v>12</v>
      </c>
      <c r="CF23" s="12">
        <f t="shared" si="2"/>
        <v>13</v>
      </c>
      <c r="CG23" s="12">
        <f t="shared" si="2"/>
        <v>-1</v>
      </c>
      <c r="CH23" s="12">
        <f t="shared" si="2"/>
        <v>7</v>
      </c>
      <c r="CI23" s="6"/>
      <c r="CJ23" s="20" t="e">
        <f t="shared" si="40"/>
        <v>#REF!</v>
      </c>
      <c r="CK23" s="22">
        <v>18</v>
      </c>
      <c r="CL23" s="6" t="e">
        <f t="shared" si="3"/>
        <v>#REF!</v>
      </c>
      <c r="CM23" s="5"/>
      <c r="CN23" s="22">
        <v>18</v>
      </c>
      <c r="CO23" s="6" t="e">
        <f t="shared" si="41"/>
        <v>#REF!</v>
      </c>
    </row>
    <row r="24" spans="2:93" ht="23.25" x14ac:dyDescent="0.3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6"/>
      <c r="AL24" s="18" t="s">
        <v>34</v>
      </c>
      <c r="AM24" s="18"/>
      <c r="AN24" s="18"/>
      <c r="AO24" s="18"/>
      <c r="AP24" s="18"/>
      <c r="AQ24" s="18"/>
      <c r="AR24" s="18"/>
      <c r="AS24" s="18"/>
      <c r="AT24" s="18"/>
      <c r="AU24" s="18"/>
      <c r="AV24" s="5"/>
      <c r="AW24" s="18" t="s">
        <v>35</v>
      </c>
      <c r="AX24" s="18"/>
      <c r="AY24" s="18"/>
      <c r="AZ24" s="18"/>
      <c r="BA24" s="18"/>
      <c r="BB24" s="18"/>
      <c r="BC24" s="18"/>
      <c r="BD24" s="18"/>
      <c r="BE24" s="18"/>
      <c r="BF24" s="18"/>
      <c r="BG24" s="5"/>
      <c r="BH24" s="5"/>
      <c r="BI24" s="165" t="s">
        <v>48</v>
      </c>
      <c r="BJ24" s="165"/>
      <c r="BK24" s="165"/>
      <c r="BL24" s="165"/>
      <c r="BM24" s="165"/>
      <c r="BN24" s="165"/>
      <c r="BO24" s="165"/>
      <c r="BP24" s="165"/>
      <c r="BQ24" s="165"/>
      <c r="BR24" s="16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</row>
    <row r="25" spans="2:93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23"/>
      <c r="AA25" s="13"/>
      <c r="AB25" s="13"/>
      <c r="AC25" s="13"/>
      <c r="AD25" s="13"/>
      <c r="AE25" s="13"/>
      <c r="AF25" s="13"/>
      <c r="AG25" s="13"/>
      <c r="AH25" s="13"/>
      <c r="AI25" s="13"/>
      <c r="AJ25" s="14"/>
      <c r="AK25" s="5"/>
      <c r="AL25" s="13" t="s">
        <v>19</v>
      </c>
      <c r="AM25" s="13" t="s">
        <v>1</v>
      </c>
      <c r="AN25" s="13" t="s">
        <v>2</v>
      </c>
      <c r="AO25" s="13" t="s">
        <v>3</v>
      </c>
      <c r="AP25" s="13" t="s">
        <v>4</v>
      </c>
      <c r="AQ25" s="13" t="s">
        <v>5</v>
      </c>
      <c r="AR25" s="13" t="s">
        <v>6</v>
      </c>
      <c r="AS25" s="13" t="s">
        <v>7</v>
      </c>
      <c r="AT25" s="13" t="s">
        <v>8</v>
      </c>
      <c r="AU25" s="14" t="s">
        <v>9</v>
      </c>
      <c r="AV25" s="5"/>
      <c r="AW25" s="13" t="s">
        <v>19</v>
      </c>
      <c r="AX25" s="13" t="s">
        <v>1</v>
      </c>
      <c r="AY25" s="13" t="s">
        <v>2</v>
      </c>
      <c r="AZ25" s="13" t="s">
        <v>3</v>
      </c>
      <c r="BA25" s="13" t="s">
        <v>4</v>
      </c>
      <c r="BB25" s="13" t="s">
        <v>5</v>
      </c>
      <c r="BC25" s="13" t="s">
        <v>6</v>
      </c>
      <c r="BD25" s="13" t="s">
        <v>7</v>
      </c>
      <c r="BE25" s="13" t="s">
        <v>8</v>
      </c>
      <c r="BF25" s="14" t="s">
        <v>9</v>
      </c>
      <c r="BG25" s="5"/>
      <c r="BH25" s="5"/>
      <c r="BI25" s="13" t="s">
        <v>19</v>
      </c>
      <c r="BJ25" s="13" t="s">
        <v>1</v>
      </c>
      <c r="BK25" s="13" t="s">
        <v>2</v>
      </c>
      <c r="BL25" s="13" t="s">
        <v>3</v>
      </c>
      <c r="BM25" s="13" t="s">
        <v>4</v>
      </c>
      <c r="BN25" s="13" t="s">
        <v>5</v>
      </c>
      <c r="BO25" s="13" t="s">
        <v>6</v>
      </c>
      <c r="BP25" s="13" t="s">
        <v>7</v>
      </c>
      <c r="BQ25" s="13" t="s">
        <v>8</v>
      </c>
      <c r="BR25" s="14" t="s">
        <v>9</v>
      </c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</row>
    <row r="26" spans="2:93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23"/>
      <c r="AA26" s="7"/>
      <c r="AB26" s="8"/>
      <c r="AC26" s="8"/>
      <c r="AD26" s="8"/>
      <c r="AE26" s="8"/>
      <c r="AF26" s="8"/>
      <c r="AG26" s="8"/>
      <c r="AH26" s="8"/>
      <c r="AI26" s="8"/>
      <c r="AJ26" s="8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20" t="e">
        <f>Jogos!#REF!</f>
        <v>#REF!</v>
      </c>
      <c r="AX26" s="20" t="e">
        <f>Jogos!#REF!</f>
        <v>#REF!</v>
      </c>
      <c r="AY26" s="20" t="e">
        <f>Jogos!#REF!</f>
        <v>#REF!</v>
      </c>
      <c r="AZ26" s="20" t="e">
        <f>Jogos!#REF!</f>
        <v>#REF!</v>
      </c>
      <c r="BA26" s="20" t="e">
        <f>Jogos!#REF!</f>
        <v>#REF!</v>
      </c>
      <c r="BB26" s="20" t="e">
        <f>Jogos!#REF!</f>
        <v>#REF!</v>
      </c>
      <c r="BC26" s="20" t="e">
        <f>Jogos!#REF!</f>
        <v>#REF!</v>
      </c>
      <c r="BD26" s="20" t="e">
        <f>Jogos!#REF!</f>
        <v>#REF!</v>
      </c>
      <c r="BE26" s="20" t="e">
        <f>Jogos!#REF!</f>
        <v>#REF!</v>
      </c>
      <c r="BF26" s="20" t="e">
        <f>Jogos!#REF!</f>
        <v>#REF!</v>
      </c>
      <c r="BG26" s="5"/>
      <c r="BH26" s="5"/>
      <c r="BI26" s="20" t="e">
        <f>Jogos!#REF!</f>
        <v>#REF!</v>
      </c>
      <c r="BJ26" s="20" t="e">
        <f>Jogos!#REF!</f>
        <v>#REF!</v>
      </c>
      <c r="BK26" s="20" t="e">
        <f>Jogos!#REF!</f>
        <v>#REF!</v>
      </c>
      <c r="BL26" s="20" t="e">
        <f>Jogos!#REF!</f>
        <v>#REF!</v>
      </c>
      <c r="BM26" s="20" t="e">
        <f>Jogos!#REF!</f>
        <v>#REF!</v>
      </c>
      <c r="BN26" s="20" t="e">
        <f>Jogos!#REF!</f>
        <v>#REF!</v>
      </c>
      <c r="BO26" s="20" t="e">
        <f>Jogos!#REF!</f>
        <v>#REF!</v>
      </c>
      <c r="BP26" s="20" t="e">
        <f>Jogos!#REF!</f>
        <v>#REF!</v>
      </c>
      <c r="BQ26" s="20" t="e">
        <f>Jogos!#REF!</f>
        <v>#REF!</v>
      </c>
      <c r="BR26" s="20" t="e">
        <f>Jogos!#REF!</f>
        <v>#REF!</v>
      </c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</row>
    <row r="27" spans="2:93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6"/>
      <c r="AA27" s="15"/>
      <c r="AB27" s="16"/>
      <c r="AC27" s="16"/>
      <c r="AD27" s="16"/>
      <c r="AE27" s="16"/>
      <c r="AF27" s="16"/>
      <c r="AG27" s="16"/>
      <c r="AH27" s="16"/>
      <c r="AI27" s="16"/>
      <c r="AJ27" s="16"/>
      <c r="AK27" s="5"/>
      <c r="AL27" s="20" t="e">
        <f>Jogos!#REF!</f>
        <v>#REF!</v>
      </c>
      <c r="AM27" s="20" t="e">
        <f>Jogos!#REF!</f>
        <v>#REF!</v>
      </c>
      <c r="AN27" s="20" t="e">
        <f>Jogos!#REF!</f>
        <v>#REF!</v>
      </c>
      <c r="AO27" s="20" t="e">
        <f>Jogos!#REF!</f>
        <v>#REF!</v>
      </c>
      <c r="AP27" s="20" t="e">
        <f>Jogos!#REF!</f>
        <v>#REF!</v>
      </c>
      <c r="AQ27" s="20" t="e">
        <f>Jogos!#REF!</f>
        <v>#REF!</v>
      </c>
      <c r="AR27" s="20" t="e">
        <f>Jogos!#REF!</f>
        <v>#REF!</v>
      </c>
      <c r="AS27" s="20" t="e">
        <f>Jogos!#REF!</f>
        <v>#REF!</v>
      </c>
      <c r="AT27" s="20" t="e">
        <f>Jogos!#REF!</f>
        <v>#REF!</v>
      </c>
      <c r="AU27" s="20" t="e">
        <f>Jogos!#REF!</f>
        <v>#REF!</v>
      </c>
      <c r="AV27" s="5"/>
      <c r="AW27" s="20" t="e">
        <f>Jogos!#REF!</f>
        <v>#REF!</v>
      </c>
      <c r="AX27" s="20" t="e">
        <f>Jogos!#REF!</f>
        <v>#REF!</v>
      </c>
      <c r="AY27" s="20" t="e">
        <f>Jogos!#REF!</f>
        <v>#REF!</v>
      </c>
      <c r="AZ27" s="20" t="e">
        <f>Jogos!#REF!</f>
        <v>#REF!</v>
      </c>
      <c r="BA27" s="20" t="e">
        <f>Jogos!#REF!</f>
        <v>#REF!</v>
      </c>
      <c r="BB27" s="20" t="e">
        <f>Jogos!#REF!</f>
        <v>#REF!</v>
      </c>
      <c r="BC27" s="20" t="e">
        <f>Jogos!#REF!</f>
        <v>#REF!</v>
      </c>
      <c r="BD27" s="20" t="e">
        <f>Jogos!#REF!</f>
        <v>#REF!</v>
      </c>
      <c r="BE27" s="20" t="e">
        <f>Jogos!#REF!</f>
        <v>#REF!</v>
      </c>
      <c r="BF27" s="20" t="e">
        <f>Jogos!#REF!</f>
        <v>#REF!</v>
      </c>
      <c r="BG27" s="5"/>
      <c r="BH27" s="5"/>
      <c r="BI27" s="20" t="e">
        <f>Jogos!#REF!</f>
        <v>#REF!</v>
      </c>
      <c r="BJ27" s="20" t="e">
        <f>Jogos!#REF!</f>
        <v>#REF!</v>
      </c>
      <c r="BK27" s="20" t="e">
        <f>Jogos!#REF!</f>
        <v>#REF!</v>
      </c>
      <c r="BL27" s="20" t="e">
        <f>Jogos!#REF!</f>
        <v>#REF!</v>
      </c>
      <c r="BM27" s="20" t="e">
        <f>Jogos!#REF!</f>
        <v>#REF!</v>
      </c>
      <c r="BN27" s="20" t="e">
        <f>Jogos!#REF!</f>
        <v>#REF!</v>
      </c>
      <c r="BO27" s="20" t="e">
        <f>Jogos!#REF!</f>
        <v>#REF!</v>
      </c>
      <c r="BP27" s="20" t="e">
        <f>Jogos!#REF!</f>
        <v>#REF!</v>
      </c>
      <c r="BQ27" s="20" t="e">
        <f>Jogos!#REF!</f>
        <v>#REF!</v>
      </c>
      <c r="BR27" s="20" t="e">
        <f>Jogos!#REF!</f>
        <v>#REF!</v>
      </c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</row>
    <row r="28" spans="2:93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16"/>
      <c r="AA28" s="15"/>
      <c r="AB28" s="16"/>
      <c r="AC28" s="16"/>
      <c r="AD28" s="16"/>
      <c r="AE28" s="16"/>
      <c r="AF28" s="16"/>
      <c r="AG28" s="16"/>
      <c r="AH28" s="16"/>
      <c r="AI28" s="16"/>
      <c r="AJ28" s="16"/>
      <c r="AK28" s="5"/>
      <c r="AL28" s="20" t="e">
        <f>Jogos!#REF!</f>
        <v>#REF!</v>
      </c>
      <c r="AM28" s="20" t="e">
        <f>Jogos!#REF!</f>
        <v>#REF!</v>
      </c>
      <c r="AN28" s="20" t="e">
        <f>Jogos!#REF!</f>
        <v>#REF!</v>
      </c>
      <c r="AO28" s="20" t="e">
        <f>Jogos!#REF!</f>
        <v>#REF!</v>
      </c>
      <c r="AP28" s="20" t="e">
        <f>Jogos!#REF!</f>
        <v>#REF!</v>
      </c>
      <c r="AQ28" s="20" t="e">
        <f>Jogos!#REF!</f>
        <v>#REF!</v>
      </c>
      <c r="AR28" s="20" t="e">
        <f>Jogos!#REF!</f>
        <v>#REF!</v>
      </c>
      <c r="AS28" s="20" t="e">
        <f>Jogos!#REF!</f>
        <v>#REF!</v>
      </c>
      <c r="AT28" s="20" t="e">
        <f>Jogos!#REF!</f>
        <v>#REF!</v>
      </c>
      <c r="AU28" s="20" t="e">
        <f>Jogos!#REF!</f>
        <v>#REF!</v>
      </c>
      <c r="AV28" s="5"/>
      <c r="AW28" s="20" t="e">
        <f>Jogos!#REF!</f>
        <v>#REF!</v>
      </c>
      <c r="AX28" s="20" t="e">
        <f>Jogos!#REF!</f>
        <v>#REF!</v>
      </c>
      <c r="AY28" s="20" t="e">
        <f>Jogos!#REF!</f>
        <v>#REF!</v>
      </c>
      <c r="AZ28" s="20" t="e">
        <f>Jogos!#REF!</f>
        <v>#REF!</v>
      </c>
      <c r="BA28" s="20" t="e">
        <f>Jogos!#REF!</f>
        <v>#REF!</v>
      </c>
      <c r="BB28" s="20" t="e">
        <f>Jogos!#REF!</f>
        <v>#REF!</v>
      </c>
      <c r="BC28" s="20" t="e">
        <f>Jogos!#REF!</f>
        <v>#REF!</v>
      </c>
      <c r="BD28" s="20" t="e">
        <f>Jogos!#REF!</f>
        <v>#REF!</v>
      </c>
      <c r="BE28" s="20" t="e">
        <f>Jogos!#REF!</f>
        <v>#REF!</v>
      </c>
      <c r="BF28" s="20" t="e">
        <f>Jogos!#REF!</f>
        <v>#REF!</v>
      </c>
      <c r="BG28" s="5"/>
      <c r="BH28" s="5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</row>
    <row r="29" spans="2:93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16"/>
      <c r="AA29" s="15"/>
      <c r="AB29" s="16"/>
      <c r="AC29" s="16"/>
      <c r="AD29" s="16"/>
      <c r="AE29" s="16"/>
      <c r="AF29" s="16"/>
      <c r="AG29" s="16"/>
      <c r="AH29" s="16"/>
      <c r="AI29" s="16"/>
      <c r="AJ29" s="16"/>
      <c r="AK29" s="5"/>
      <c r="AL29" s="20" t="e">
        <f>Jogos!#REF!</f>
        <v>#REF!</v>
      </c>
      <c r="AM29" s="20" t="e">
        <f>Jogos!#REF!</f>
        <v>#REF!</v>
      </c>
      <c r="AN29" s="20" t="e">
        <f>Jogos!#REF!</f>
        <v>#REF!</v>
      </c>
      <c r="AO29" s="20" t="e">
        <f>Jogos!#REF!</f>
        <v>#REF!</v>
      </c>
      <c r="AP29" s="20" t="e">
        <f>Jogos!#REF!</f>
        <v>#REF!</v>
      </c>
      <c r="AQ29" s="20" t="e">
        <f>Jogos!#REF!</f>
        <v>#REF!</v>
      </c>
      <c r="AR29" s="20" t="e">
        <f>Jogos!#REF!</f>
        <v>#REF!</v>
      </c>
      <c r="AS29" s="20" t="e">
        <f>Jogos!#REF!</f>
        <v>#REF!</v>
      </c>
      <c r="AT29" s="20" t="e">
        <f>Jogos!#REF!</f>
        <v>#REF!</v>
      </c>
      <c r="AU29" s="20" t="e">
        <f>Jogos!#REF!</f>
        <v>#REF!</v>
      </c>
      <c r="AV29" s="5"/>
      <c r="AW29" s="20" t="e">
        <f>Jogos!#REF!</f>
        <v>#REF!</v>
      </c>
      <c r="AX29" s="20" t="e">
        <f>Jogos!#REF!</f>
        <v>#REF!</v>
      </c>
      <c r="AY29" s="20" t="e">
        <f>Jogos!#REF!</f>
        <v>#REF!</v>
      </c>
      <c r="AZ29" s="20" t="e">
        <f>Jogos!#REF!</f>
        <v>#REF!</v>
      </c>
      <c r="BA29" s="20" t="e">
        <f>Jogos!#REF!</f>
        <v>#REF!</v>
      </c>
      <c r="BB29" s="20" t="e">
        <f>Jogos!#REF!</f>
        <v>#REF!</v>
      </c>
      <c r="BC29" s="20" t="e">
        <f>Jogos!#REF!</f>
        <v>#REF!</v>
      </c>
      <c r="BD29" s="20" t="e">
        <f>Jogos!#REF!</f>
        <v>#REF!</v>
      </c>
      <c r="BE29" s="20" t="e">
        <f>Jogos!#REF!</f>
        <v>#REF!</v>
      </c>
      <c r="BF29" s="20" t="e">
        <f>Jogos!#REF!</f>
        <v>#REF!</v>
      </c>
      <c r="BG29" s="5"/>
      <c r="BH29" s="5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</row>
    <row r="30" spans="2:93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16"/>
      <c r="AA30" s="15"/>
      <c r="AB30" s="16"/>
      <c r="AC30" s="16"/>
      <c r="AD30" s="16"/>
      <c r="AE30" s="16"/>
      <c r="AF30" s="16"/>
      <c r="AG30" s="16"/>
      <c r="AH30" s="16"/>
      <c r="AI30" s="16"/>
      <c r="AJ30" s="16"/>
      <c r="AK30" s="5"/>
      <c r="AL30" s="20" t="e">
        <f>Jogos!#REF!</f>
        <v>#REF!</v>
      </c>
      <c r="AM30" s="20" t="e">
        <f>Jogos!#REF!</f>
        <v>#REF!</v>
      </c>
      <c r="AN30" s="20" t="e">
        <f>Jogos!#REF!</f>
        <v>#REF!</v>
      </c>
      <c r="AO30" s="20" t="e">
        <f>Jogos!#REF!</f>
        <v>#REF!</v>
      </c>
      <c r="AP30" s="20" t="e">
        <f>Jogos!#REF!</f>
        <v>#REF!</v>
      </c>
      <c r="AQ30" s="20" t="e">
        <f>Jogos!#REF!</f>
        <v>#REF!</v>
      </c>
      <c r="AR30" s="20" t="e">
        <f>Jogos!#REF!</f>
        <v>#REF!</v>
      </c>
      <c r="AS30" s="20" t="e">
        <f>Jogos!#REF!</f>
        <v>#REF!</v>
      </c>
      <c r="AT30" s="20" t="e">
        <f>Jogos!#REF!</f>
        <v>#REF!</v>
      </c>
      <c r="AU30" s="20" t="e">
        <f>Jogos!#REF!</f>
        <v>#REF!</v>
      </c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</row>
    <row r="31" spans="2:93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16"/>
      <c r="AA31" s="15"/>
      <c r="AB31" s="16"/>
      <c r="AC31" s="16"/>
      <c r="AD31" s="16"/>
      <c r="AE31" s="16"/>
      <c r="AF31" s="16"/>
      <c r="AG31" s="16"/>
      <c r="AH31" s="16"/>
      <c r="AI31" s="16"/>
      <c r="AJ31" s="16"/>
      <c r="AK31" s="5"/>
      <c r="AL31" s="20" t="e">
        <f>Jogos!#REF!</f>
        <v>#REF!</v>
      </c>
      <c r="AM31" s="20" t="e">
        <f>Jogos!#REF!</f>
        <v>#REF!</v>
      </c>
      <c r="AN31" s="20" t="e">
        <f>Jogos!#REF!</f>
        <v>#REF!</v>
      </c>
      <c r="AO31" s="20" t="e">
        <f>Jogos!#REF!</f>
        <v>#REF!</v>
      </c>
      <c r="AP31" s="20" t="e">
        <f>Jogos!#REF!</f>
        <v>#REF!</v>
      </c>
      <c r="AQ31" s="20" t="e">
        <f>Jogos!#REF!</f>
        <v>#REF!</v>
      </c>
      <c r="AR31" s="20" t="e">
        <f>Jogos!#REF!</f>
        <v>#REF!</v>
      </c>
      <c r="AS31" s="20" t="e">
        <f>Jogos!#REF!</f>
        <v>#REF!</v>
      </c>
      <c r="AT31" s="20" t="e">
        <f>Jogos!#REF!</f>
        <v>#REF!</v>
      </c>
      <c r="AU31" s="20" t="e">
        <f>Jogos!#REF!</f>
        <v>#REF!</v>
      </c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</row>
    <row r="32" spans="2:93" x14ac:dyDescent="0.25">
      <c r="Z32" s="16"/>
      <c r="AA32" s="15"/>
      <c r="AB32" s="16"/>
      <c r="AC32" s="16"/>
      <c r="AD32" s="16"/>
      <c r="AE32" s="16"/>
      <c r="AF32" s="16"/>
      <c r="AG32" s="16"/>
      <c r="AH32" s="16"/>
      <c r="AI32" s="16"/>
      <c r="AJ32" s="16"/>
      <c r="AK32" s="5"/>
      <c r="AL32" s="20" t="e">
        <f>Jogos!#REF!</f>
        <v>#REF!</v>
      </c>
      <c r="AM32" s="20" t="e">
        <f>Jogos!#REF!</f>
        <v>#REF!</v>
      </c>
      <c r="AN32" s="20" t="e">
        <f>Jogos!#REF!</f>
        <v>#REF!</v>
      </c>
      <c r="AO32" s="20" t="e">
        <f>Jogos!#REF!</f>
        <v>#REF!</v>
      </c>
      <c r="AP32" s="20" t="e">
        <f>Jogos!#REF!</f>
        <v>#REF!</v>
      </c>
      <c r="AQ32" s="20" t="e">
        <f>Jogos!#REF!</f>
        <v>#REF!</v>
      </c>
      <c r="AR32" s="20" t="e">
        <f>Jogos!#REF!</f>
        <v>#REF!</v>
      </c>
      <c r="AS32" s="20" t="e">
        <f>Jogos!#REF!</f>
        <v>#REF!</v>
      </c>
      <c r="AT32" s="20" t="e">
        <f>Jogos!#REF!</f>
        <v>#REF!</v>
      </c>
      <c r="AU32" s="20" t="e">
        <f>Jogos!#REF!</f>
        <v>#REF!</v>
      </c>
    </row>
    <row r="33" spans="26:47" x14ac:dyDescent="0.25">
      <c r="Z33" s="16"/>
      <c r="AA33" s="15"/>
      <c r="AB33" s="16"/>
      <c r="AC33" s="16"/>
      <c r="AD33" s="16"/>
      <c r="AE33" s="16"/>
      <c r="AF33" s="16"/>
      <c r="AG33" s="16"/>
      <c r="AH33" s="16"/>
      <c r="AI33" s="16"/>
      <c r="AJ33" s="16"/>
      <c r="AK33" s="5"/>
      <c r="AL33" s="20" t="e">
        <f>Jogos!#REF!</f>
        <v>#REF!</v>
      </c>
      <c r="AM33" s="20" t="e">
        <f>Jogos!#REF!</f>
        <v>#REF!</v>
      </c>
      <c r="AN33" s="20" t="e">
        <f>Jogos!#REF!</f>
        <v>#REF!</v>
      </c>
      <c r="AO33" s="20" t="e">
        <f>Jogos!#REF!</f>
        <v>#REF!</v>
      </c>
      <c r="AP33" s="20" t="e">
        <f>Jogos!#REF!</f>
        <v>#REF!</v>
      </c>
      <c r="AQ33" s="20" t="e">
        <f>Jogos!#REF!</f>
        <v>#REF!</v>
      </c>
      <c r="AR33" s="20" t="e">
        <f>Jogos!#REF!</f>
        <v>#REF!</v>
      </c>
      <c r="AS33" s="20" t="e">
        <f>Jogos!#REF!</f>
        <v>#REF!</v>
      </c>
      <c r="AT33" s="20" t="e">
        <f>Jogos!#REF!</f>
        <v>#REF!</v>
      </c>
      <c r="AU33" s="20" t="e">
        <f>Jogos!#REF!</f>
        <v>#REF!</v>
      </c>
    </row>
    <row r="34" spans="26:47" x14ac:dyDescent="0.25">
      <c r="Z34" s="16"/>
      <c r="AA34" s="15"/>
      <c r="AB34" s="16"/>
      <c r="AC34" s="16"/>
      <c r="AD34" s="16"/>
      <c r="AE34" s="16"/>
      <c r="AF34" s="16"/>
      <c r="AG34" s="16"/>
      <c r="AH34" s="16"/>
      <c r="AI34" s="16"/>
      <c r="AJ34" s="16"/>
      <c r="AK34" s="5"/>
      <c r="AL34" s="20" t="e">
        <f>Jogos!#REF!</f>
        <v>#REF!</v>
      </c>
      <c r="AM34" s="20" t="e">
        <f>Jogos!#REF!</f>
        <v>#REF!</v>
      </c>
      <c r="AN34" s="20" t="e">
        <f>Jogos!#REF!</f>
        <v>#REF!</v>
      </c>
      <c r="AO34" s="20" t="e">
        <f>Jogos!#REF!</f>
        <v>#REF!</v>
      </c>
      <c r="AP34" s="20" t="e">
        <f>Jogos!#REF!</f>
        <v>#REF!</v>
      </c>
      <c r="AQ34" s="20" t="e">
        <f>Jogos!#REF!</f>
        <v>#REF!</v>
      </c>
      <c r="AR34" s="20" t="e">
        <f>Jogos!#REF!</f>
        <v>#REF!</v>
      </c>
      <c r="AS34" s="20" t="e">
        <f>Jogos!#REF!</f>
        <v>#REF!</v>
      </c>
      <c r="AT34" s="20" t="e">
        <f>Jogos!#REF!</f>
        <v>#REF!</v>
      </c>
      <c r="AU34" s="20" t="e">
        <f>Jogos!#REF!</f>
        <v>#REF!</v>
      </c>
    </row>
    <row r="35" spans="26:47" x14ac:dyDescent="0.25">
      <c r="Z35" s="16"/>
      <c r="AA35" s="15"/>
      <c r="AB35" s="16"/>
      <c r="AC35" s="16"/>
      <c r="AD35" s="16"/>
      <c r="AE35" s="16"/>
      <c r="AF35" s="16"/>
      <c r="AG35" s="16"/>
      <c r="AH35" s="16"/>
      <c r="AI35" s="16"/>
      <c r="AJ35" s="16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</row>
    <row r="36" spans="26:47" x14ac:dyDescent="0.25">
      <c r="Z36" s="16"/>
      <c r="AA36" s="15"/>
      <c r="AB36" s="16"/>
      <c r="AC36" s="16"/>
      <c r="AD36" s="16"/>
      <c r="AE36" s="16"/>
      <c r="AF36" s="16"/>
      <c r="AG36" s="16"/>
      <c r="AH36" s="16"/>
      <c r="AI36" s="16"/>
      <c r="AJ36" s="16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26:47" x14ac:dyDescent="0.25">
      <c r="Z37" s="16"/>
      <c r="AA37" s="15"/>
      <c r="AB37" s="16"/>
      <c r="AC37" s="16"/>
      <c r="AD37" s="16"/>
      <c r="AE37" s="16"/>
      <c r="AF37" s="16"/>
      <c r="AG37" s="16"/>
      <c r="AH37" s="16"/>
      <c r="AI37" s="16"/>
      <c r="AJ37" s="16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</row>
    <row r="38" spans="26:47" x14ac:dyDescent="0.25">
      <c r="Z38" s="16"/>
      <c r="AA38" s="15"/>
      <c r="AB38" s="16"/>
      <c r="AC38" s="16"/>
      <c r="AD38" s="16"/>
      <c r="AE38" s="16"/>
      <c r="AF38" s="16"/>
      <c r="AG38" s="16"/>
      <c r="AH38" s="16"/>
      <c r="AI38" s="16"/>
      <c r="AJ38" s="16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</row>
    <row r="39" spans="26:47" x14ac:dyDescent="0.25">
      <c r="Z39" s="16"/>
      <c r="AA39" s="15"/>
      <c r="AB39" s="16"/>
      <c r="AC39" s="16"/>
      <c r="AD39" s="16"/>
      <c r="AE39" s="16"/>
      <c r="AF39" s="16"/>
      <c r="AG39" s="16"/>
      <c r="AH39" s="16"/>
      <c r="AI39" s="16"/>
      <c r="AJ39" s="16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26:47" x14ac:dyDescent="0.25">
      <c r="Z40" s="16"/>
      <c r="AA40" s="15"/>
      <c r="AB40" s="16"/>
      <c r="AC40" s="16"/>
      <c r="AD40" s="16"/>
      <c r="AE40" s="16"/>
      <c r="AF40" s="16"/>
      <c r="AG40" s="16"/>
      <c r="AH40" s="16"/>
      <c r="AI40" s="16"/>
      <c r="AJ40" s="16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</row>
    <row r="41" spans="26:47" x14ac:dyDescent="0.25">
      <c r="Z41" s="16"/>
      <c r="AA41" s="15"/>
      <c r="AB41" s="16"/>
      <c r="AC41" s="16"/>
      <c r="AD41" s="16"/>
      <c r="AE41" s="16"/>
      <c r="AF41" s="16"/>
      <c r="AG41" s="16"/>
      <c r="AH41" s="16"/>
      <c r="AI41" s="16"/>
      <c r="AJ41" s="16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</row>
    <row r="42" spans="26:47" x14ac:dyDescent="0.25">
      <c r="Z42" s="16"/>
      <c r="AA42" s="15"/>
      <c r="AB42" s="16"/>
      <c r="AC42" s="16"/>
      <c r="AD42" s="16"/>
      <c r="AE42" s="16"/>
      <c r="AF42" s="16"/>
      <c r="AG42" s="16"/>
      <c r="AH42" s="16"/>
      <c r="AI42" s="16"/>
      <c r="AJ42" s="16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</row>
    <row r="43" spans="26:47" x14ac:dyDescent="0.25">
      <c r="Z43" s="24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</row>
    <row r="44" spans="26:47" x14ac:dyDescent="0.25">
      <c r="Z44" s="23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</row>
    <row r="45" spans="26:47" x14ac:dyDescent="0.25">
      <c r="Z45" s="23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</row>
    <row r="46" spans="26:47" x14ac:dyDescent="0.25">
      <c r="Z46" s="23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</row>
    <row r="47" spans="26:47" x14ac:dyDescent="0.25">
      <c r="Z47" s="23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</row>
    <row r="48" spans="26:47" x14ac:dyDescent="0.25">
      <c r="Z48" s="23"/>
      <c r="AA48" s="17"/>
      <c r="AB48" s="17"/>
      <c r="AC48" s="17"/>
      <c r="AD48" s="17"/>
      <c r="AE48" s="17"/>
      <c r="AF48" s="17"/>
      <c r="AG48" s="17"/>
      <c r="AH48" s="17"/>
      <c r="AI48" s="17"/>
      <c r="AJ48" s="17"/>
    </row>
    <row r="49" spans="26:36" x14ac:dyDescent="0.25">
      <c r="Z49" s="23"/>
      <c r="AA49" s="17"/>
      <c r="AB49" s="17"/>
      <c r="AC49" s="17"/>
      <c r="AD49" s="17"/>
      <c r="AE49" s="17"/>
      <c r="AF49" s="17"/>
      <c r="AG49" s="17"/>
      <c r="AH49" s="17"/>
      <c r="AI49" s="17"/>
      <c r="AJ49" s="17"/>
    </row>
    <row r="50" spans="26:36" x14ac:dyDescent="0.25">
      <c r="Z50" s="23"/>
      <c r="AA50" s="17"/>
      <c r="AB50" s="17"/>
      <c r="AC50" s="17"/>
      <c r="AD50" s="17"/>
      <c r="AE50" s="17"/>
      <c r="AF50" s="17"/>
      <c r="AG50" s="17"/>
      <c r="AH50" s="17"/>
      <c r="AI50" s="17"/>
      <c r="AJ50" s="17"/>
    </row>
    <row r="51" spans="26:36" x14ac:dyDescent="0.25">
      <c r="Z51" s="23"/>
      <c r="AA51" s="17"/>
      <c r="AB51" s="17"/>
      <c r="AC51" s="17"/>
      <c r="AD51" s="17"/>
      <c r="AE51" s="17"/>
      <c r="AF51" s="17"/>
      <c r="AG51" s="17"/>
      <c r="AH51" s="17"/>
      <c r="AI51" s="17"/>
      <c r="AJ51" s="17"/>
    </row>
    <row r="52" spans="26:36" x14ac:dyDescent="0.25">
      <c r="Z52" s="23"/>
      <c r="AA52" s="15"/>
      <c r="AB52" s="16"/>
      <c r="AC52" s="16"/>
      <c r="AD52" s="16"/>
      <c r="AE52" s="16"/>
      <c r="AF52" s="16"/>
      <c r="AG52" s="16"/>
      <c r="AH52" s="16"/>
      <c r="AI52" s="16"/>
      <c r="AJ52" s="16"/>
    </row>
    <row r="53" spans="26:36" x14ac:dyDescent="0.25">
      <c r="Z53" s="23"/>
      <c r="AA53" s="17"/>
      <c r="AB53" s="17"/>
      <c r="AC53" s="17"/>
      <c r="AD53" s="17"/>
      <c r="AE53" s="17"/>
      <c r="AF53" s="17"/>
      <c r="AG53" s="17"/>
      <c r="AH53" s="17"/>
      <c r="AI53" s="17"/>
      <c r="AJ53" s="17"/>
    </row>
    <row r="54" spans="26:36" x14ac:dyDescent="0.25">
      <c r="Z54" s="23"/>
      <c r="AA54" s="17"/>
      <c r="AB54" s="17"/>
      <c r="AC54" s="17"/>
      <c r="AD54" s="17"/>
      <c r="AE54" s="17"/>
      <c r="AF54" s="17"/>
      <c r="AG54" s="17"/>
      <c r="AH54" s="17"/>
      <c r="AI54" s="17"/>
      <c r="AJ54" s="17"/>
    </row>
    <row r="55" spans="26:36" x14ac:dyDescent="0.25">
      <c r="Z55" s="23"/>
      <c r="AA55" s="17"/>
      <c r="AB55" s="17"/>
      <c r="AC55" s="17"/>
      <c r="AD55" s="17"/>
      <c r="AE55" s="17"/>
      <c r="AF55" s="17"/>
      <c r="AG55" s="17"/>
      <c r="AH55" s="17"/>
      <c r="AI55" s="17"/>
      <c r="AJ55" s="17"/>
    </row>
    <row r="56" spans="26:36" x14ac:dyDescent="0.25">
      <c r="Z56" s="23"/>
      <c r="AA56" s="17"/>
      <c r="AB56" s="17"/>
      <c r="AC56" s="17"/>
      <c r="AD56" s="17"/>
      <c r="AE56" s="17"/>
      <c r="AF56" s="17"/>
      <c r="AG56" s="17"/>
      <c r="AH56" s="17"/>
      <c r="AI56" s="17"/>
      <c r="AJ56" s="17"/>
    </row>
    <row r="57" spans="26:36" x14ac:dyDescent="0.25">
      <c r="Z57" s="23"/>
      <c r="AA57" s="17"/>
      <c r="AB57" s="17"/>
      <c r="AC57" s="17"/>
      <c r="AD57" s="17"/>
      <c r="AE57" s="17"/>
      <c r="AF57" s="17"/>
      <c r="AG57" s="17"/>
      <c r="AH57" s="17"/>
      <c r="AI57" s="17"/>
      <c r="AJ57" s="17"/>
    </row>
    <row r="58" spans="26:36" x14ac:dyDescent="0.25">
      <c r="Z58" s="23"/>
      <c r="AA58" s="17"/>
      <c r="AB58" s="17"/>
      <c r="AC58" s="17"/>
      <c r="AD58" s="17"/>
      <c r="AE58" s="17"/>
      <c r="AF58" s="17"/>
      <c r="AG58" s="17"/>
      <c r="AH58" s="17"/>
      <c r="AI58" s="17"/>
      <c r="AJ58" s="17"/>
    </row>
    <row r="59" spans="26:36" x14ac:dyDescent="0.25">
      <c r="Z59" s="5"/>
      <c r="AA59" s="17"/>
      <c r="AB59" s="17"/>
      <c r="AC59" s="17"/>
      <c r="AD59" s="17"/>
      <c r="AE59" s="17"/>
      <c r="AF59" s="17"/>
      <c r="AG59" s="17"/>
      <c r="AH59" s="17"/>
      <c r="AI59" s="17"/>
      <c r="AJ59" s="17"/>
    </row>
    <row r="60" spans="26:36" x14ac:dyDescent="0.25">
      <c r="Z60" s="5"/>
      <c r="AA60" s="17"/>
      <c r="AB60" s="17"/>
      <c r="AC60" s="17"/>
      <c r="AD60" s="17"/>
      <c r="AE60" s="17"/>
      <c r="AF60" s="17"/>
      <c r="AG60" s="17"/>
      <c r="AH60" s="17"/>
      <c r="AI60" s="17"/>
      <c r="AJ60" s="17"/>
    </row>
    <row r="61" spans="26:36" x14ac:dyDescent="0.25">
      <c r="Z61" s="5"/>
      <c r="AA61" s="17"/>
      <c r="AB61" s="17"/>
      <c r="AC61" s="17"/>
      <c r="AD61" s="17"/>
      <c r="AE61" s="17"/>
      <c r="AF61" s="17"/>
      <c r="AG61" s="17"/>
      <c r="AH61" s="17"/>
      <c r="AI61" s="17"/>
      <c r="AJ61" s="17"/>
    </row>
    <row r="62" spans="26:36" x14ac:dyDescent="0.25">
      <c r="Z62" s="5"/>
      <c r="AA62" s="17"/>
      <c r="AB62" s="17"/>
      <c r="AC62" s="17"/>
      <c r="AD62" s="17"/>
      <c r="AE62" s="17"/>
      <c r="AF62" s="17"/>
      <c r="AG62" s="17"/>
      <c r="AH62" s="17"/>
      <c r="AI62" s="17"/>
      <c r="AJ62" s="17"/>
    </row>
    <row r="63" spans="26:36" x14ac:dyDescent="0.25">
      <c r="Z63" s="5"/>
      <c r="AA63" s="17"/>
      <c r="AB63" s="17"/>
      <c r="AC63" s="17"/>
      <c r="AD63" s="17"/>
      <c r="AE63" s="17"/>
      <c r="AF63" s="17"/>
      <c r="AG63" s="17"/>
      <c r="AH63" s="17"/>
      <c r="AI63" s="17"/>
      <c r="AJ63" s="17"/>
    </row>
    <row r="64" spans="26:36" x14ac:dyDescent="0.25">
      <c r="AA64" s="17"/>
      <c r="AB64" s="17"/>
      <c r="AC64" s="17"/>
      <c r="AD64" s="17"/>
      <c r="AE64" s="17"/>
      <c r="AF64" s="17"/>
      <c r="AG64" s="17"/>
      <c r="AH64" s="17"/>
      <c r="AI64" s="17"/>
      <c r="AJ64" s="17"/>
    </row>
    <row r="65" spans="27:36" x14ac:dyDescent="0.25">
      <c r="AA65" s="17"/>
      <c r="AB65" s="17"/>
      <c r="AC65" s="17"/>
      <c r="AD65" s="17"/>
      <c r="AE65" s="17"/>
      <c r="AF65" s="17"/>
      <c r="AG65" s="17"/>
      <c r="AH65" s="17"/>
      <c r="AI65" s="17"/>
      <c r="AJ65" s="17"/>
    </row>
    <row r="66" spans="27:36" x14ac:dyDescent="0.25">
      <c r="AA66" s="17"/>
      <c r="AB66" s="17"/>
      <c r="AC66" s="17"/>
      <c r="AD66" s="17"/>
      <c r="AE66" s="17"/>
      <c r="AF66" s="17"/>
      <c r="AG66" s="17"/>
      <c r="AH66" s="17"/>
      <c r="AI66" s="17"/>
      <c r="AJ66" s="17"/>
    </row>
    <row r="67" spans="27:36" x14ac:dyDescent="0.25">
      <c r="AA67" s="17"/>
      <c r="AB67" s="17"/>
      <c r="AC67" s="17"/>
      <c r="AD67" s="17"/>
      <c r="AE67" s="17"/>
      <c r="AF67" s="17"/>
      <c r="AG67" s="17"/>
      <c r="AH67" s="17"/>
      <c r="AI67" s="17"/>
      <c r="AJ67" s="17"/>
    </row>
    <row r="68" spans="27:36" x14ac:dyDescent="0.25">
      <c r="AA68" s="17"/>
      <c r="AB68" s="17"/>
      <c r="AC68" s="17"/>
      <c r="AD68" s="17"/>
      <c r="AE68" s="17"/>
      <c r="AF68" s="17"/>
      <c r="AG68" s="17"/>
      <c r="AH68" s="17"/>
      <c r="AI68" s="17"/>
      <c r="AJ68" s="17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W66"/>
  <sheetViews>
    <sheetView showGridLines="0" workbookViewId="0">
      <selection activeCell="H25" sqref="H25"/>
    </sheetView>
  </sheetViews>
  <sheetFormatPr defaultRowHeight="21" customHeight="1" x14ac:dyDescent="0.25"/>
  <cols>
    <col min="1" max="2" width="9.140625" style="95"/>
    <col min="3" max="3" width="18" style="95" customWidth="1"/>
    <col min="4" max="8" width="9.140625" style="95"/>
    <col min="9" max="9" width="10.28515625" style="95" bestFit="1" customWidth="1"/>
    <col min="10" max="12" width="9.140625" style="95"/>
    <col min="13" max="16" width="9.140625" style="95" hidden="1" customWidth="1"/>
    <col min="17" max="17" width="15.42578125" style="95" hidden="1" customWidth="1"/>
    <col min="18" max="24" width="9.140625" style="95" hidden="1" customWidth="1"/>
    <col min="25" max="25" width="7.140625" style="95" hidden="1" customWidth="1"/>
    <col min="26" max="27" width="7.140625" style="96" hidden="1" customWidth="1"/>
    <col min="28" max="28" width="9.140625" style="95" hidden="1" customWidth="1"/>
    <col min="29" max="29" width="15.42578125" style="95" hidden="1" customWidth="1"/>
    <col min="30" max="36" width="9.140625" style="95" hidden="1" customWidth="1"/>
    <col min="37" max="37" width="7.140625" style="95" hidden="1" customWidth="1"/>
    <col min="38" max="39" width="9.140625" style="95" hidden="1" customWidth="1"/>
    <col min="40" max="40" width="14.85546875" style="95" hidden="1" customWidth="1"/>
    <col min="41" max="49" width="9.140625" style="95" hidden="1" customWidth="1"/>
    <col min="50" max="50" width="12.42578125" style="95" hidden="1" customWidth="1"/>
    <col min="51" max="51" width="12" style="95" hidden="1" customWidth="1"/>
    <col min="52" max="52" width="12.28515625" style="95" hidden="1" customWidth="1"/>
    <col min="53" max="62" width="9.140625" style="95" hidden="1" customWidth="1"/>
    <col min="63" max="63" width="12" style="95" hidden="1" customWidth="1"/>
    <col min="64" max="78" width="9.140625" style="95" hidden="1" customWidth="1"/>
    <col min="79" max="79" width="13.140625" style="95" hidden="1" customWidth="1"/>
    <col min="80" max="101" width="9.140625" style="95" hidden="1" customWidth="1"/>
    <col min="102" max="116" width="9.140625" style="95" customWidth="1"/>
    <col min="117" max="16384" width="9.140625" style="95"/>
  </cols>
  <sheetData>
    <row r="2" spans="2:97" ht="21" customHeight="1" x14ac:dyDescent="0.35">
      <c r="B2" s="194" t="s">
        <v>51</v>
      </c>
      <c r="C2" s="194"/>
      <c r="D2" s="194"/>
      <c r="E2" s="194"/>
      <c r="F2" s="194"/>
      <c r="G2" s="194"/>
      <c r="H2" s="194"/>
      <c r="I2" s="194"/>
      <c r="J2" s="194"/>
      <c r="K2" s="194"/>
      <c r="L2" s="79"/>
      <c r="M2" s="79"/>
      <c r="N2" s="79"/>
      <c r="O2" s="79"/>
      <c r="P2" s="195" t="s">
        <v>37</v>
      </c>
      <c r="Q2" s="195"/>
      <c r="R2" s="195"/>
      <c r="S2" s="195"/>
      <c r="T2" s="195"/>
      <c r="U2" s="195"/>
      <c r="V2" s="195"/>
      <c r="W2" s="195"/>
      <c r="X2" s="195"/>
      <c r="Y2" s="195"/>
      <c r="Z2" s="79"/>
      <c r="AA2" s="79"/>
      <c r="AB2" s="194" t="s">
        <v>61</v>
      </c>
      <c r="AC2" s="194"/>
      <c r="AD2" s="194"/>
      <c r="AE2" s="194"/>
      <c r="AF2" s="194"/>
      <c r="AG2" s="194"/>
      <c r="AH2" s="194"/>
      <c r="AI2" s="194"/>
      <c r="AJ2" s="194"/>
      <c r="AK2" s="194"/>
      <c r="AL2" s="86"/>
      <c r="AM2" s="194" t="s">
        <v>34</v>
      </c>
      <c r="AN2" s="194"/>
      <c r="AO2" s="194"/>
      <c r="AP2" s="194"/>
      <c r="AQ2" s="194"/>
      <c r="AR2" s="194"/>
      <c r="AS2" s="194"/>
      <c r="AT2" s="194"/>
      <c r="AU2" s="194"/>
      <c r="AV2" s="194"/>
      <c r="AW2" s="79"/>
      <c r="AX2" s="194" t="s">
        <v>35</v>
      </c>
      <c r="AY2" s="194"/>
      <c r="AZ2" s="194"/>
      <c r="BA2" s="194"/>
      <c r="BB2" s="194"/>
      <c r="BC2" s="194"/>
      <c r="BD2" s="194"/>
      <c r="BE2" s="194"/>
      <c r="BF2" s="194"/>
      <c r="BG2" s="194"/>
      <c r="BH2" s="79"/>
      <c r="BI2" s="79"/>
      <c r="BJ2" s="194" t="s">
        <v>36</v>
      </c>
      <c r="BK2" s="194"/>
      <c r="BL2" s="194"/>
      <c r="BM2" s="194"/>
      <c r="BN2" s="194"/>
      <c r="BO2" s="194"/>
      <c r="BP2" s="194"/>
      <c r="BQ2" s="194"/>
      <c r="BR2" s="194"/>
      <c r="BS2" s="194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</row>
    <row r="3" spans="2:97" ht="21" customHeight="1" x14ac:dyDescent="0.35">
      <c r="B3" s="62"/>
      <c r="C3" s="62"/>
      <c r="D3" s="62"/>
      <c r="E3" s="62"/>
      <c r="F3" s="62"/>
      <c r="G3" s="62"/>
      <c r="H3" s="62"/>
      <c r="I3" s="62"/>
      <c r="J3" s="62"/>
      <c r="K3" s="62"/>
      <c r="L3" s="79"/>
      <c r="M3" s="79"/>
      <c r="N3" s="79"/>
      <c r="O3" s="79"/>
      <c r="P3" s="62"/>
      <c r="Q3" s="62"/>
      <c r="R3" s="62"/>
      <c r="S3" s="62"/>
      <c r="T3" s="62"/>
      <c r="U3" s="62"/>
      <c r="V3" s="62"/>
      <c r="W3" s="62"/>
      <c r="X3" s="62"/>
      <c r="Y3" s="62"/>
      <c r="Z3" s="79"/>
      <c r="AA3" s="79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86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79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79"/>
      <c r="BI3" s="79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</row>
    <row r="4" spans="2:97" ht="21" customHeight="1" x14ac:dyDescent="0.25">
      <c r="B4" s="69" t="s">
        <v>0</v>
      </c>
      <c r="C4" s="69" t="s">
        <v>1</v>
      </c>
      <c r="D4" s="69" t="s">
        <v>2</v>
      </c>
      <c r="E4" s="69" t="s">
        <v>3</v>
      </c>
      <c r="F4" s="69" t="s">
        <v>4</v>
      </c>
      <c r="G4" s="69" t="s">
        <v>5</v>
      </c>
      <c r="H4" s="69" t="s">
        <v>6</v>
      </c>
      <c r="I4" s="69" t="s">
        <v>7</v>
      </c>
      <c r="J4" s="69" t="s">
        <v>8</v>
      </c>
      <c r="K4" s="67" t="s">
        <v>9</v>
      </c>
      <c r="L4" s="79"/>
      <c r="M4" s="79"/>
      <c r="N4" s="79"/>
      <c r="O4" s="79"/>
      <c r="P4" s="69" t="s">
        <v>19</v>
      </c>
      <c r="Q4" s="69" t="s">
        <v>1</v>
      </c>
      <c r="R4" s="69" t="s">
        <v>2</v>
      </c>
      <c r="S4" s="69" t="s">
        <v>3</v>
      </c>
      <c r="T4" s="69" t="s">
        <v>4</v>
      </c>
      <c r="U4" s="69" t="s">
        <v>5</v>
      </c>
      <c r="V4" s="69" t="s">
        <v>6</v>
      </c>
      <c r="W4" s="69" t="s">
        <v>7</v>
      </c>
      <c r="X4" s="69" t="s">
        <v>8</v>
      </c>
      <c r="Y4" s="77" t="s">
        <v>9</v>
      </c>
      <c r="Z4" s="79"/>
      <c r="AA4" s="79"/>
      <c r="AB4" s="71" t="s">
        <v>19</v>
      </c>
      <c r="AC4" s="71" t="s">
        <v>1</v>
      </c>
      <c r="AD4" s="71" t="s">
        <v>2</v>
      </c>
      <c r="AE4" s="71" t="s">
        <v>3</v>
      </c>
      <c r="AF4" s="71" t="s">
        <v>4</v>
      </c>
      <c r="AG4" s="71" t="s">
        <v>5</v>
      </c>
      <c r="AH4" s="71" t="s">
        <v>6</v>
      </c>
      <c r="AI4" s="71" t="s">
        <v>7</v>
      </c>
      <c r="AJ4" s="71" t="s">
        <v>8</v>
      </c>
      <c r="AK4" s="72" t="s">
        <v>9</v>
      </c>
      <c r="AL4" s="75"/>
      <c r="AM4" s="71" t="s">
        <v>19</v>
      </c>
      <c r="AN4" s="71" t="s">
        <v>1</v>
      </c>
      <c r="AO4" s="71" t="s">
        <v>2</v>
      </c>
      <c r="AP4" s="71" t="s">
        <v>3</v>
      </c>
      <c r="AQ4" s="71" t="s">
        <v>4</v>
      </c>
      <c r="AR4" s="71" t="s">
        <v>5</v>
      </c>
      <c r="AS4" s="71" t="s">
        <v>6</v>
      </c>
      <c r="AT4" s="71" t="s">
        <v>7</v>
      </c>
      <c r="AU4" s="71" t="s">
        <v>8</v>
      </c>
      <c r="AV4" s="72" t="s">
        <v>9</v>
      </c>
      <c r="AW4" s="79" t="s">
        <v>65</v>
      </c>
      <c r="AX4" s="71" t="s">
        <v>19</v>
      </c>
      <c r="AY4" s="71" t="s">
        <v>1</v>
      </c>
      <c r="AZ4" s="71" t="s">
        <v>2</v>
      </c>
      <c r="BA4" s="71" t="s">
        <v>3</v>
      </c>
      <c r="BB4" s="71" t="s">
        <v>4</v>
      </c>
      <c r="BC4" s="71" t="s">
        <v>5</v>
      </c>
      <c r="BD4" s="71" t="s">
        <v>6</v>
      </c>
      <c r="BE4" s="71" t="s">
        <v>7</v>
      </c>
      <c r="BF4" s="71" t="s">
        <v>8</v>
      </c>
      <c r="BG4" s="72" t="s">
        <v>9</v>
      </c>
      <c r="BH4" s="79"/>
      <c r="BI4" s="79"/>
      <c r="BJ4" s="71" t="s">
        <v>19</v>
      </c>
      <c r="BK4" s="71" t="s">
        <v>1</v>
      </c>
      <c r="BL4" s="71" t="s">
        <v>2</v>
      </c>
      <c r="BM4" s="71" t="s">
        <v>3</v>
      </c>
      <c r="BN4" s="71" t="s">
        <v>4</v>
      </c>
      <c r="BO4" s="71" t="s">
        <v>5</v>
      </c>
      <c r="BP4" s="71" t="s">
        <v>6</v>
      </c>
      <c r="BQ4" s="71" t="s">
        <v>7</v>
      </c>
      <c r="BR4" s="71" t="s">
        <v>8</v>
      </c>
      <c r="BS4" s="72" t="s">
        <v>9</v>
      </c>
      <c r="BT4" s="79"/>
      <c r="BU4" s="79"/>
      <c r="BV4" s="79"/>
      <c r="BW4" s="79"/>
      <c r="BX4" s="79"/>
      <c r="BY4" s="79"/>
      <c r="BZ4" s="69" t="s">
        <v>19</v>
      </c>
      <c r="CA4" s="69" t="s">
        <v>1</v>
      </c>
      <c r="CB4" s="69" t="s">
        <v>2</v>
      </c>
      <c r="CC4" s="69" t="s">
        <v>3</v>
      </c>
      <c r="CD4" s="69" t="s">
        <v>4</v>
      </c>
      <c r="CE4" s="69" t="s">
        <v>5</v>
      </c>
      <c r="CF4" s="69" t="s">
        <v>6</v>
      </c>
      <c r="CG4" s="69" t="s">
        <v>7</v>
      </c>
      <c r="CH4" s="69" t="s">
        <v>8</v>
      </c>
      <c r="CI4" s="70" t="s">
        <v>9</v>
      </c>
      <c r="CJ4" s="79"/>
      <c r="CK4" s="80"/>
      <c r="CL4" s="80"/>
      <c r="CM4" s="80"/>
      <c r="CN4" s="80"/>
      <c r="CO4" s="80"/>
      <c r="CP4" s="80"/>
      <c r="CQ4" s="80"/>
      <c r="CR4" s="80"/>
      <c r="CS4" s="80"/>
    </row>
    <row r="5" spans="2:97" ht="21" customHeight="1" x14ac:dyDescent="0.25">
      <c r="B5" s="64"/>
      <c r="C5" s="66"/>
      <c r="D5" s="66"/>
      <c r="E5" s="66"/>
      <c r="F5" s="66"/>
      <c r="G5" s="66"/>
      <c r="H5" s="66"/>
      <c r="I5" s="66"/>
      <c r="J5" s="66"/>
      <c r="K5" s="66"/>
      <c r="L5" s="79"/>
      <c r="M5" s="79"/>
      <c r="N5" s="79"/>
      <c r="O5" s="79"/>
      <c r="P5" s="64"/>
      <c r="Q5" s="66"/>
      <c r="R5" s="66"/>
      <c r="S5" s="66"/>
      <c r="T5" s="66"/>
      <c r="U5" s="66"/>
      <c r="V5" s="66"/>
      <c r="W5" s="66"/>
      <c r="X5" s="66"/>
      <c r="Y5" s="66"/>
      <c r="Z5" s="64"/>
      <c r="AA5" s="79"/>
      <c r="AB5" s="58"/>
      <c r="AC5" s="65"/>
      <c r="AD5" s="65"/>
      <c r="AE5" s="65"/>
      <c r="AF5" s="65"/>
      <c r="AG5" s="65"/>
      <c r="AH5" s="65"/>
      <c r="AI5" s="65"/>
      <c r="AJ5" s="65"/>
      <c r="AK5" s="65"/>
      <c r="AL5" s="61"/>
      <c r="AM5" s="58"/>
      <c r="AN5" s="65"/>
      <c r="AO5" s="65"/>
      <c r="AP5" s="65"/>
      <c r="AQ5" s="65"/>
      <c r="AR5" s="65"/>
      <c r="AS5" s="65"/>
      <c r="AT5" s="65"/>
      <c r="AU5" s="65"/>
      <c r="AV5" s="65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79"/>
      <c r="BU5" s="79"/>
      <c r="BV5" s="79"/>
      <c r="BW5" s="79"/>
      <c r="BX5" s="79"/>
      <c r="BY5" s="79"/>
      <c r="BZ5" s="64"/>
      <c r="CA5" s="66"/>
      <c r="CB5" s="66"/>
      <c r="CC5" s="66"/>
      <c r="CD5" s="66"/>
      <c r="CE5" s="66"/>
      <c r="CF5" s="66"/>
      <c r="CG5" s="66"/>
      <c r="CH5" s="66"/>
      <c r="CI5" s="66"/>
      <c r="CJ5" s="79"/>
      <c r="CK5" s="80"/>
      <c r="CL5" s="80"/>
      <c r="CM5" s="80"/>
      <c r="CN5" s="80"/>
      <c r="CO5" s="80"/>
      <c r="CP5" s="80"/>
      <c r="CQ5" s="80"/>
      <c r="CR5" s="80"/>
      <c r="CS5" s="80"/>
    </row>
    <row r="6" spans="2:97" ht="21" customHeight="1" x14ac:dyDescent="0.25">
      <c r="B6" s="73" t="s">
        <v>10</v>
      </c>
      <c r="C6" s="73" t="str">
        <f>VLOOKUP(CR6,$BZ$6:$CI$23,2)</f>
        <v>Colômbia</v>
      </c>
      <c r="D6" s="73">
        <f>VLOOKUP(CR6,$BZ$6:$CI$23,3)</f>
        <v>9</v>
      </c>
      <c r="E6" s="73">
        <f>VLOOKUP(CR6,$BZ$6:$CI$23,4)</f>
        <v>8</v>
      </c>
      <c r="F6" s="73">
        <f>D6-E6-G6</f>
        <v>0</v>
      </c>
      <c r="G6" s="73">
        <f>VLOOKUP(CR6,$BZ$6:$CI$23,6)</f>
        <v>1</v>
      </c>
      <c r="H6" s="73">
        <f>VLOOKUP(CR6,$BZ$6:$CI$23,7)</f>
        <v>26</v>
      </c>
      <c r="I6" s="73">
        <f>VLOOKUP(CR6,$BZ$6:$CI$23,8)</f>
        <v>6</v>
      </c>
      <c r="J6" s="73">
        <f>H6-I6</f>
        <v>20</v>
      </c>
      <c r="K6" s="73">
        <f>E6*3+F6</f>
        <v>24</v>
      </c>
      <c r="L6" s="79"/>
      <c r="M6" s="79"/>
      <c r="N6" s="79"/>
      <c r="O6" s="79"/>
      <c r="P6" s="68">
        <f>Classificação!W10</f>
        <v>1</v>
      </c>
      <c r="Q6" s="68" t="str">
        <f>Classificação!N10</f>
        <v>Colômbia</v>
      </c>
      <c r="R6" s="68">
        <f>Classificação!O10</f>
        <v>9</v>
      </c>
      <c r="S6" s="68">
        <f>Classificação!P10</f>
        <v>8</v>
      </c>
      <c r="T6" s="68">
        <f>Classificação!Q10</f>
        <v>0</v>
      </c>
      <c r="U6" s="68">
        <f>Classificação!R10</f>
        <v>1</v>
      </c>
      <c r="V6" s="68">
        <f>Classificação!S10</f>
        <v>26</v>
      </c>
      <c r="W6" s="68">
        <f>Classificação!T10</f>
        <v>6</v>
      </c>
      <c r="X6" s="68">
        <f>Classificação!U10</f>
        <v>20</v>
      </c>
      <c r="Y6" s="68">
        <f>Classificação!V10</f>
        <v>24</v>
      </c>
      <c r="Z6" s="64">
        <v>321060261712</v>
      </c>
      <c r="AA6" s="64"/>
      <c r="AB6" s="74">
        <v>1</v>
      </c>
      <c r="AC6" s="75">
        <f>IF(ISERROR(VLOOKUP(AB6,$AB$28:$AD$43,2,FALSE)),0,(VLOOKUP(AB6,$AB$28:$AD$43,2,FALSE)))</f>
        <v>0</v>
      </c>
      <c r="AD6" s="75">
        <f>IF(ISERROR(VLOOKUP(AB6,$AB$28:$AD$43,3,FALSE)),0,(VLOOKUP(AB6,$AB$28:$AD$43,3,FALSE)))</f>
        <v>0</v>
      </c>
      <c r="AE6" s="75">
        <f>IF(ISERROR(VLOOKUP(AB6,$AB$28:$AE$43,4,FALSE)),0,(VLOOKUP(AB6,$AB$28:$AE$43,4,FALSE)))</f>
        <v>0</v>
      </c>
      <c r="AF6" s="75">
        <f>AD6-AE6-AG6</f>
        <v>0</v>
      </c>
      <c r="AG6" s="75">
        <f>IF(ISERROR(VLOOKUP(AB6,$AB$28:$AG$43,6,FALSE)),0,(VLOOKUP(AB6,$AB$28:$AG$43,6,FALSE)))</f>
        <v>0</v>
      </c>
      <c r="AH6" s="75">
        <f>IF(ISERROR(VLOOKUP(AB6,$AB$28:$AH$43,7,FALSE)),0,(VLOOKUP(AB6,$AB$28:$AH$43,7,FALSE)))</f>
        <v>0</v>
      </c>
      <c r="AI6" s="75">
        <f>IF(ISERROR(VLOOKUP(AB6,$AB$28:$AI$43,8,FALSE)),0,(VLOOKUP(AB6,$AB$28:$AI$43,8,FALSE)))</f>
        <v>0</v>
      </c>
      <c r="AJ6" s="75">
        <f>AH6-AI6</f>
        <v>0</v>
      </c>
      <c r="AK6" s="75">
        <f>AE6*3+AF6</f>
        <v>0</v>
      </c>
      <c r="AL6" s="75"/>
      <c r="AM6" s="74">
        <v>1</v>
      </c>
      <c r="AN6" s="75">
        <f>IF(ISERROR(VLOOKUP(AM6,$AM$28:$AO$35,2,FALSE)),0,(VLOOKUP(AM6,$AM$28:$AO$35,2,FALSE)))</f>
        <v>0</v>
      </c>
      <c r="AO6" s="75">
        <f>IF(ISERROR(VLOOKUP(AM6,$AM$28:$AO$35,3,FALSE)),0,(VLOOKUP(AM6,$AM$28:$AO$35,3,FALSE)))</f>
        <v>0</v>
      </c>
      <c r="AP6" s="75">
        <f>IF(ISERROR(VLOOKUP(AM6,$AM$28:$AP$35,4,FALSE)),0,(VLOOKUP(AM6,$AM$28:$AP$35,4,FALSE)))</f>
        <v>0</v>
      </c>
      <c r="AQ6" s="75">
        <f>AO6-AP6-AR6</f>
        <v>0</v>
      </c>
      <c r="AR6" s="75">
        <f>IF(ISERROR(VLOOKUP(AM6,$AM$28:$AR$35,6,FALSE)),0,(VLOOKUP(AM6,$AM$28:$AR$35,6,FALSE)))</f>
        <v>0</v>
      </c>
      <c r="AS6" s="75">
        <f>IF(ISERROR(VLOOKUP(AM6,$AM$28:$AS$35,7,FALSE)),0,(VLOOKUP(AM6,$AM$28:$AS$35,7,FALSE)))</f>
        <v>0</v>
      </c>
      <c r="AT6" s="75">
        <f>IF(ISERROR(VLOOKUP(AM6,$AM$28:$AT$35,8,FALSE)),0,(VLOOKUP(AM6,$AM$28:$AT$35,8,FALSE)))</f>
        <v>0</v>
      </c>
      <c r="AU6" s="75">
        <f>AS6-AT6</f>
        <v>0</v>
      </c>
      <c r="AV6" s="75">
        <f>AP6*3+AQ6</f>
        <v>0</v>
      </c>
      <c r="AW6" s="75"/>
      <c r="AX6" s="74">
        <v>1</v>
      </c>
      <c r="AY6" s="75">
        <f>IF(ISERROR(VLOOKUP(AX6,$AX$27:$AZ$30,2,FALSE)),0,(VLOOKUP(AX6,$AX$27:$AZ$30,2,FALSE)))</f>
        <v>0</v>
      </c>
      <c r="AZ6" s="75">
        <f>IF(ISERROR(VLOOKUP(AX6,$AX$27:$BA$30,3,FALSE)),0,(VLOOKUP(AX6,$AX$27:$BA$30,3,FALSE)))</f>
        <v>0</v>
      </c>
      <c r="BA6" s="75">
        <f>IF(ISERROR(VLOOKUP(AX6,$AX$27:$BA$30,4,FALSE)),0,(VLOOKUP(AX6,$AX$27:$BA$30,4,FALSE)))</f>
        <v>0</v>
      </c>
      <c r="BB6" s="75">
        <f>AZ6-BA6-BC6</f>
        <v>0</v>
      </c>
      <c r="BC6" s="75">
        <f>IF(ISERROR(VLOOKUP(AX6,$AX$27:$BC$30,6,FALSE)),0,(VLOOKUP(AX6,$AX$27:$BC$30,6,FALSE)))</f>
        <v>0</v>
      </c>
      <c r="BD6" s="75">
        <f>IF(ISERROR(VLOOKUP(AX6,$AX$27:$BD$30,7,FALSE)),0,(VLOOKUP(AX6,$AX$27:$BD$30,7,FALSE)))</f>
        <v>0</v>
      </c>
      <c r="BE6" s="75">
        <f>IF(ISERROR(VLOOKUP(AX6,$AX$27:$BE$30,8,FALSE)),0,(VLOOKUP(AX6,$AX$27:$BE$30,8,FALSE)))</f>
        <v>0</v>
      </c>
      <c r="BF6" s="75">
        <f>BD6-BE6</f>
        <v>0</v>
      </c>
      <c r="BG6" s="75">
        <f>BA6*3+BB6</f>
        <v>0</v>
      </c>
      <c r="BH6" s="64"/>
      <c r="BI6" s="64"/>
      <c r="BJ6" s="74">
        <v>1</v>
      </c>
      <c r="BK6" s="75">
        <f>IF(ISERROR(VLOOKUP(BJ6,$BJ$27:$BL$30,2,FALSE)),0,(VLOOKUP(BJ6,$BJ$27:$BL$30,2,FALSE)))</f>
        <v>0</v>
      </c>
      <c r="BL6" s="75">
        <f>IF(ISERROR(VLOOKUP(BJ6,$BJ$27:$BM$30,3,FALSE)),0,(VLOOKUP(BJ6,$BJ$27:$BM$30,3,FALSE)))</f>
        <v>0</v>
      </c>
      <c r="BM6" s="75">
        <f>IF(ISERROR(VLOOKUP(BJ6,$BJ$27:$BM$30,4,FALSE)),0,(VLOOKUP(BJ6,$BJ$27:$BM$30,4,FALSE)))</f>
        <v>0</v>
      </c>
      <c r="BN6" s="75">
        <f>BL6-BM6-BO6</f>
        <v>0</v>
      </c>
      <c r="BO6" s="75">
        <f>IF(ISERROR(VLOOKUP(BJ6,$BJ$27:$BO$30,6,FALSE)),0,(VLOOKUP(BJ6,$BJ$27:$BO$30,6,FALSE)))</f>
        <v>0</v>
      </c>
      <c r="BP6" s="75">
        <f>IF(ISERROR(VLOOKUP(BJ6,$BJ$27:$BP$30,7,FALSE)),0,(VLOOKUP(BJ6,$BJ$27:$BP$30,7,FALSE)))</f>
        <v>0</v>
      </c>
      <c r="BQ6" s="75">
        <f>IF(ISERROR(VLOOKUP(BJ6,$BJ$27:$BQ$30,8,FALSE)),0,(VLOOKUP(BJ6,$BJ$27:$BQ$30,8,FALSE)))</f>
        <v>0</v>
      </c>
      <c r="BR6" s="75">
        <f>BP6-BQ6</f>
        <v>0</v>
      </c>
      <c r="BS6" s="75">
        <f>BM6*3+BN6</f>
        <v>0</v>
      </c>
      <c r="BT6" s="64"/>
      <c r="BU6" s="64"/>
      <c r="BV6" s="64"/>
      <c r="BW6" s="64"/>
      <c r="BX6" s="64"/>
      <c r="BY6" s="79"/>
      <c r="BZ6" s="68">
        <v>1</v>
      </c>
      <c r="CA6" s="68" t="str">
        <f>Q6</f>
        <v>Colômbia</v>
      </c>
      <c r="CB6" s="68">
        <f>R6+AO6+AZ6+BL6</f>
        <v>9</v>
      </c>
      <c r="CC6" s="68">
        <f t="shared" ref="CC6:CC23" si="0">S6+AP6+BA6+BM6</f>
        <v>8</v>
      </c>
      <c r="CD6" s="68">
        <f t="shared" ref="CD6:CD23" si="1">T6+AQ6+BB6+BN6</f>
        <v>0</v>
      </c>
      <c r="CE6" s="68">
        <f t="shared" ref="CE6:CE23" si="2">U6+AR6+BC6+BO6</f>
        <v>1</v>
      </c>
      <c r="CF6" s="68">
        <f t="shared" ref="CF6:CF23" si="3">V6+AS6+BD6+BP6</f>
        <v>26</v>
      </c>
      <c r="CG6" s="68">
        <f t="shared" ref="CG6:CG23" si="4">W6+AT6+BE6+BQ6</f>
        <v>6</v>
      </c>
      <c r="CH6" s="68">
        <f t="shared" ref="CH6:CH23" si="5">X6+AU6+BF6+BR6</f>
        <v>20</v>
      </c>
      <c r="CI6" s="68">
        <f t="shared" ref="CI6:CI23" si="6">Y6+AV6+BG6+BS6</f>
        <v>24</v>
      </c>
      <c r="CJ6" s="64"/>
      <c r="CK6" s="78"/>
      <c r="CL6" s="57">
        <f>(10^10)*CI6+(10^8)*CC6+(10^6)*(50+CH6)+(10^4)*CF6+(10^2)*CB6+(13-BZ6)</f>
        <v>240870260912</v>
      </c>
      <c r="CM6" s="58"/>
      <c r="CN6" s="80">
        <v>1</v>
      </c>
      <c r="CO6" s="57">
        <f>LARGE(CL6:CL23,CN6)</f>
        <v>240870260912</v>
      </c>
      <c r="CP6" s="58"/>
      <c r="CQ6" s="80">
        <v>1</v>
      </c>
      <c r="CR6" s="57">
        <f>MATCH(CO6,CL$6:CL$23,0)</f>
        <v>1</v>
      </c>
      <c r="CS6" s="80"/>
    </row>
    <row r="7" spans="2:97" ht="21" customHeight="1" x14ac:dyDescent="0.25">
      <c r="B7" s="88" t="s">
        <v>11</v>
      </c>
      <c r="C7" s="88" t="str">
        <f t="shared" ref="C7:C23" si="7">VLOOKUP(CR7,$BZ$6:$CI$23,2)</f>
        <v>Senegal</v>
      </c>
      <c r="D7" s="88">
        <f t="shared" ref="D7:D23" si="8">VLOOKUP(CR7,$BZ$6:$CI$23,3)</f>
        <v>9</v>
      </c>
      <c r="E7" s="88">
        <f t="shared" ref="E7:E23" si="9">VLOOKUP(CR7,$BZ$6:$CI$23,4)</f>
        <v>5</v>
      </c>
      <c r="F7" s="88">
        <f t="shared" ref="F7:F23" si="10">D7-E7-G7</f>
        <v>2</v>
      </c>
      <c r="G7" s="88">
        <f t="shared" ref="G7:G23" si="11">VLOOKUP(CR7,$BZ$6:$CI$23,6)</f>
        <v>2</v>
      </c>
      <c r="H7" s="88">
        <f t="shared" ref="H7:H23" si="12">VLOOKUP(CR7,$BZ$6:$CI$23,7)</f>
        <v>16</v>
      </c>
      <c r="I7" s="88">
        <f t="shared" ref="I7:I23" si="13">VLOOKUP(CR7,$BZ$6:$CI$23,8)</f>
        <v>12</v>
      </c>
      <c r="J7" s="88">
        <f t="shared" ref="J7:J23" si="14">H7-I7</f>
        <v>4</v>
      </c>
      <c r="K7" s="88">
        <f t="shared" ref="K7:K23" si="15">E7*3+F7</f>
        <v>17</v>
      </c>
      <c r="L7" s="79"/>
      <c r="M7" s="79"/>
      <c r="N7" s="79"/>
      <c r="O7" s="79"/>
      <c r="P7" s="68">
        <f>Classificação!W11</f>
        <v>2</v>
      </c>
      <c r="Q7" s="68" t="str">
        <f>Classificação!N11</f>
        <v>Brasil</v>
      </c>
      <c r="R7" s="68">
        <f>Classificação!O11</f>
        <v>9</v>
      </c>
      <c r="S7" s="68">
        <f>Classificação!P11</f>
        <v>0</v>
      </c>
      <c r="T7" s="68">
        <f>Classificação!Q11</f>
        <v>2</v>
      </c>
      <c r="U7" s="68">
        <f>Classificação!R11</f>
        <v>7</v>
      </c>
      <c r="V7" s="68">
        <f>Classificação!S11</f>
        <v>5</v>
      </c>
      <c r="W7" s="68">
        <f>Classificação!T11</f>
        <v>20</v>
      </c>
      <c r="X7" s="68">
        <f>Classificação!U11</f>
        <v>-15</v>
      </c>
      <c r="Y7" s="68">
        <f>Classificação!V11</f>
        <v>2</v>
      </c>
      <c r="Z7" s="64">
        <v>220548161711</v>
      </c>
      <c r="AA7" s="64"/>
      <c r="AB7" s="74">
        <v>2</v>
      </c>
      <c r="AC7" s="75">
        <f t="shared" ref="AC7" si="16">IF(ISERROR(VLOOKUP(AB7,$AB$28:$AD$43,2,FALSE)),0,(VLOOKUP(AB7,$AB$28:$AD$43,2,FALSE)))</f>
        <v>0</v>
      </c>
      <c r="AD7" s="75">
        <f t="shared" ref="AD7:AD23" si="17">IF(ISERROR(VLOOKUP(AB7,$AB$28:$AD$43,3,FALSE)),0,(VLOOKUP(AB7,$AB$28:$AD$43,3,FALSE)))</f>
        <v>0</v>
      </c>
      <c r="AE7" s="75">
        <f t="shared" ref="AE7:AE23" si="18">IF(ISERROR(VLOOKUP(AB7,$AB$28:$AE$43,4,FALSE)),0,(VLOOKUP(AB7,$AB$28:$AE$43,4,FALSE)))</f>
        <v>0</v>
      </c>
      <c r="AF7" s="75">
        <f t="shared" ref="AF7:AF23" si="19">AD7-AE7-AG7</f>
        <v>0</v>
      </c>
      <c r="AG7" s="75">
        <f t="shared" ref="AG7:AG23" si="20">IF(ISERROR(VLOOKUP(AB7,$AB$28:$AG$43,6,FALSE)),0,(VLOOKUP(AB7,$AB$28:$AG$43,6,FALSE)))</f>
        <v>0</v>
      </c>
      <c r="AH7" s="75">
        <f t="shared" ref="AH7:AH23" si="21">IF(ISERROR(VLOOKUP(AB7,$AB$28:$AH$43,7,FALSE)),0,(VLOOKUP(AB7,$AB$28:$AH$43,7,FALSE)))</f>
        <v>0</v>
      </c>
      <c r="AI7" s="75">
        <f t="shared" ref="AI7:AI23" si="22">IF(ISERROR(VLOOKUP(AB7,$AB$28:$AI$43,8,FALSE)),0,(VLOOKUP(AB7,$AB$28:$AI$43,8,FALSE)))</f>
        <v>0</v>
      </c>
      <c r="AJ7" s="75">
        <f t="shared" ref="AJ7:AJ23" si="23">AH7-AI7</f>
        <v>0</v>
      </c>
      <c r="AK7" s="75">
        <f t="shared" ref="AK7:AK23" si="24">AE7*3+AF7</f>
        <v>0</v>
      </c>
      <c r="AL7" s="75"/>
      <c r="AM7" s="74">
        <v>2</v>
      </c>
      <c r="AN7" s="75">
        <f t="shared" ref="AN7:AN23" si="25">IF(ISERROR(VLOOKUP(AM7,$AM$28:$AO$35,2,FALSE)),0,(VLOOKUP(AM7,$AM$28:$AO$35,2,FALSE)))</f>
        <v>0</v>
      </c>
      <c r="AO7" s="75">
        <f t="shared" ref="AO7:AO23" si="26">IF(ISERROR(VLOOKUP(AM7,$AM$28:$AO$35,3,FALSE)),0,(VLOOKUP(AM7,$AM$28:$AO$35,3,FALSE)))</f>
        <v>0</v>
      </c>
      <c r="AP7" s="75">
        <f t="shared" ref="AP7:AP23" si="27">IF(ISERROR(VLOOKUP(AM7,$AM$28:$AP$35,4,FALSE)),0,(VLOOKUP(AM7,$AM$28:$AP$35,4,FALSE)))</f>
        <v>0</v>
      </c>
      <c r="AQ7" s="75">
        <f t="shared" ref="AQ7:AQ23" si="28">AO7-AP7-AR7</f>
        <v>0</v>
      </c>
      <c r="AR7" s="75">
        <f t="shared" ref="AR7:AR23" si="29">IF(ISERROR(VLOOKUP(AM7,$AM$28:$AR$35,6,FALSE)),0,(VLOOKUP(AM7,$AM$28:$AR$35,6,FALSE)))</f>
        <v>0</v>
      </c>
      <c r="AS7" s="75">
        <f t="shared" ref="AS7:AS23" si="30">IF(ISERROR(VLOOKUP(AM7,$AM$28:$AS$35,7,FALSE)),0,(VLOOKUP(AM7,$AM$28:$AS$35,7,FALSE)))</f>
        <v>0</v>
      </c>
      <c r="AT7" s="75">
        <f t="shared" ref="AT7:AT23" si="31">IF(ISERROR(VLOOKUP(AM7,$AM$28:$AT$35,8,FALSE)),0,(VLOOKUP(AM7,$AM$28:$AT$35,8,FALSE)))</f>
        <v>0</v>
      </c>
      <c r="AU7" s="75">
        <f t="shared" ref="AU7:AU23" si="32">AS7-AT7</f>
        <v>0</v>
      </c>
      <c r="AV7" s="75">
        <f t="shared" ref="AV7:AV23" si="33">AP7*3+AQ7</f>
        <v>0</v>
      </c>
      <c r="AW7" s="75"/>
      <c r="AX7" s="74">
        <v>2</v>
      </c>
      <c r="AY7" s="75">
        <f t="shared" ref="AY7:AY23" si="34">IF(ISERROR(VLOOKUP(AX7,$AX$27:$AZ$30,2,FALSE)),0,(VLOOKUP(AX7,$AX$27:$AZ$30,2,FALSE)))</f>
        <v>0</v>
      </c>
      <c r="AZ7" s="75">
        <f t="shared" ref="AZ7:AZ23" si="35">IF(ISERROR(VLOOKUP(AX7,$AX$27:$BA$30,3,FALSE)),0,(VLOOKUP(AX7,$AX$27:$BA$30,3,FALSE)))</f>
        <v>0</v>
      </c>
      <c r="BA7" s="75">
        <f t="shared" ref="BA7:BA23" si="36">IF(ISERROR(VLOOKUP(AX7,$AX$27:$BA$30,4,FALSE)),0,(VLOOKUP(AX7,$AX$27:$BA$30,4,FALSE)))</f>
        <v>0</v>
      </c>
      <c r="BB7" s="75">
        <f t="shared" ref="BB7:BB23" si="37">AZ7-BA7-BC7</f>
        <v>0</v>
      </c>
      <c r="BC7" s="75">
        <f t="shared" ref="BC7:BC23" si="38">IF(ISERROR(VLOOKUP(AX7,$AX$27:$BC$30,6,FALSE)),0,(VLOOKUP(AX7,$AX$27:$BC$30,6,FALSE)))</f>
        <v>0</v>
      </c>
      <c r="BD7" s="75">
        <f t="shared" ref="BD7:BD23" si="39">IF(ISERROR(VLOOKUP(AX7,$AX$27:$BD$30,7,FALSE)),0,(VLOOKUP(AX7,$AX$27:$BD$30,7,FALSE)))</f>
        <v>0</v>
      </c>
      <c r="BE7" s="75">
        <f t="shared" ref="BE7:BE23" si="40">IF(ISERROR(VLOOKUP(AX7,$AX$27:$BE$30,8,FALSE)),0,(VLOOKUP(AX7,$AX$27:$BE$30,8,FALSE)))</f>
        <v>0</v>
      </c>
      <c r="BF7" s="75">
        <f t="shared" ref="BF7:BF23" si="41">BD7-BE7</f>
        <v>0</v>
      </c>
      <c r="BG7" s="75">
        <f t="shared" ref="BG7:BG23" si="42">BA7*3+BB7</f>
        <v>0</v>
      </c>
      <c r="BH7" s="64"/>
      <c r="BI7" s="64"/>
      <c r="BJ7" s="74">
        <v>2</v>
      </c>
      <c r="BK7" s="75">
        <f t="shared" ref="BK7:BK23" si="43">IF(ISERROR(VLOOKUP(BJ7,$BJ$27:$BL$30,2,FALSE)),0,(VLOOKUP(BJ7,$BJ$27:$BL$30,2,FALSE)))</f>
        <v>0</v>
      </c>
      <c r="BL7" s="75">
        <f t="shared" ref="BL7:BL23" si="44">IF(ISERROR(VLOOKUP(BJ7,$BJ$27:$BM$30,3,FALSE)),0,(VLOOKUP(BJ7,$BJ$27:$BM$30,3,FALSE)))</f>
        <v>0</v>
      </c>
      <c r="BM7" s="75">
        <f t="shared" ref="BM7:BM23" si="45">IF(ISERROR(VLOOKUP(BJ7,$BJ$27:$BM$30,4,FALSE)),0,(VLOOKUP(BJ7,$BJ$27:$BM$30,4,FALSE)))</f>
        <v>0</v>
      </c>
      <c r="BN7" s="75">
        <f t="shared" ref="BN7:BN23" si="46">BL7-BM7-BO7</f>
        <v>0</v>
      </c>
      <c r="BO7" s="75">
        <f t="shared" ref="BO7:BO23" si="47">IF(ISERROR(VLOOKUP(BJ7,$BJ$27:$BO$30,6,FALSE)),0,(VLOOKUP(BJ7,$BJ$27:$BO$30,6,FALSE)))</f>
        <v>0</v>
      </c>
      <c r="BP7" s="75">
        <f t="shared" ref="BP7:BP23" si="48">IF(ISERROR(VLOOKUP(BJ7,$BJ$27:$BP$30,7,FALSE)),0,(VLOOKUP(BJ7,$BJ$27:$BP$30,7,FALSE)))</f>
        <v>0</v>
      </c>
      <c r="BQ7" s="75">
        <f t="shared" ref="BQ7:BQ23" si="49">IF(ISERROR(VLOOKUP(BJ7,$BJ$27:$BQ$30,8,FALSE)),0,(VLOOKUP(BJ7,$BJ$27:$BQ$30,8,FALSE)))</f>
        <v>0</v>
      </c>
      <c r="BR7" s="75">
        <f t="shared" ref="BR7:BR23" si="50">BP7-BQ7</f>
        <v>0</v>
      </c>
      <c r="BS7" s="75">
        <f t="shared" ref="BS7:BS23" si="51">BM7*3+BN7</f>
        <v>0</v>
      </c>
      <c r="BT7" s="64"/>
      <c r="BU7" s="64"/>
      <c r="BV7" s="64"/>
      <c r="BW7" s="64"/>
      <c r="BX7" s="64"/>
      <c r="BY7" s="79"/>
      <c r="BZ7" s="68">
        <v>2</v>
      </c>
      <c r="CA7" s="68" t="str">
        <f t="shared" ref="CA7:CA23" si="52">Q7</f>
        <v>Brasil</v>
      </c>
      <c r="CB7" s="68">
        <f t="shared" ref="CB7:CB23" si="53">R7+AO7+AZ7+BL7</f>
        <v>9</v>
      </c>
      <c r="CC7" s="68">
        <f t="shared" si="0"/>
        <v>0</v>
      </c>
      <c r="CD7" s="68">
        <f t="shared" si="1"/>
        <v>2</v>
      </c>
      <c r="CE7" s="68">
        <f t="shared" si="2"/>
        <v>7</v>
      </c>
      <c r="CF7" s="68">
        <f t="shared" si="3"/>
        <v>5</v>
      </c>
      <c r="CG7" s="68">
        <f t="shared" si="4"/>
        <v>20</v>
      </c>
      <c r="CH7" s="68">
        <f t="shared" si="5"/>
        <v>-15</v>
      </c>
      <c r="CI7" s="68">
        <f t="shared" si="6"/>
        <v>2</v>
      </c>
      <c r="CJ7" s="64"/>
      <c r="CK7" s="78"/>
      <c r="CL7" s="57">
        <f t="shared" ref="CL7:CL23" si="54">(10^10)*CI7+(10^8)*CC7+(10^6)*(50+CH7)+(10^4)*CF7+(10^2)*CB7+(13-BZ7)</f>
        <v>20035050911</v>
      </c>
      <c r="CM7" s="58"/>
      <c r="CN7" s="80">
        <v>2</v>
      </c>
      <c r="CO7" s="57">
        <f>LARGE(CL6:CL23,CN7)</f>
        <v>170554160909</v>
      </c>
      <c r="CP7" s="58"/>
      <c r="CQ7" s="80">
        <v>2</v>
      </c>
      <c r="CR7" s="57">
        <f t="shared" ref="CR7:CR23" si="55">MATCH(CO7,CL$6:CL$23,0)</f>
        <v>4</v>
      </c>
      <c r="CS7" s="80"/>
    </row>
    <row r="8" spans="2:97" ht="21" customHeight="1" x14ac:dyDescent="0.25">
      <c r="B8" s="73" t="s">
        <v>12</v>
      </c>
      <c r="C8" s="73" t="str">
        <f t="shared" si="7"/>
        <v>Bélgica</v>
      </c>
      <c r="D8" s="73">
        <f t="shared" si="8"/>
        <v>9</v>
      </c>
      <c r="E8" s="73">
        <f t="shared" si="9"/>
        <v>4</v>
      </c>
      <c r="F8" s="73">
        <f t="shared" si="10"/>
        <v>3</v>
      </c>
      <c r="G8" s="73">
        <f t="shared" si="11"/>
        <v>2</v>
      </c>
      <c r="H8" s="73">
        <f t="shared" si="12"/>
        <v>9</v>
      </c>
      <c r="I8" s="73">
        <f t="shared" si="13"/>
        <v>7</v>
      </c>
      <c r="J8" s="73">
        <f t="shared" si="14"/>
        <v>2</v>
      </c>
      <c r="K8" s="73">
        <f t="shared" si="15"/>
        <v>15</v>
      </c>
      <c r="L8" s="79"/>
      <c r="M8" s="79"/>
      <c r="N8" s="79"/>
      <c r="O8" s="79"/>
      <c r="P8" s="68">
        <f>Classificação!W12</f>
        <v>3</v>
      </c>
      <c r="Q8" s="68" t="str">
        <f>Classificação!N12</f>
        <v>Espanha</v>
      </c>
      <c r="R8" s="68">
        <f>Classificação!O12</f>
        <v>9</v>
      </c>
      <c r="S8" s="68">
        <f>Classificação!P12</f>
        <v>0</v>
      </c>
      <c r="T8" s="68">
        <f>Classificação!Q12</f>
        <v>4</v>
      </c>
      <c r="U8" s="68">
        <f>Classificação!R12</f>
        <v>5</v>
      </c>
      <c r="V8" s="68">
        <f>Classificação!S12</f>
        <v>1</v>
      </c>
      <c r="W8" s="68">
        <f>Classificação!T12</f>
        <v>12</v>
      </c>
      <c r="X8" s="68">
        <f>Classificação!U12</f>
        <v>-11</v>
      </c>
      <c r="Y8" s="68">
        <f>Classificação!V12</f>
        <v>4</v>
      </c>
      <c r="Z8" s="64">
        <v>200545131710</v>
      </c>
      <c r="AA8" s="64"/>
      <c r="AB8" s="74">
        <v>3</v>
      </c>
      <c r="AC8" s="75">
        <f t="shared" ref="AC8" si="56">IF(ISERROR(VLOOKUP(AB8,$AB$28:$AD$43,2,FALSE)),0,(VLOOKUP(AB8,$AB$28:$AD$43,2,FALSE)))</f>
        <v>0</v>
      </c>
      <c r="AD8" s="75">
        <f t="shared" si="17"/>
        <v>0</v>
      </c>
      <c r="AE8" s="75">
        <f t="shared" si="18"/>
        <v>0</v>
      </c>
      <c r="AF8" s="75">
        <f t="shared" si="19"/>
        <v>0</v>
      </c>
      <c r="AG8" s="75">
        <f t="shared" si="20"/>
        <v>0</v>
      </c>
      <c r="AH8" s="75">
        <f t="shared" si="21"/>
        <v>0</v>
      </c>
      <c r="AI8" s="75">
        <f t="shared" si="22"/>
        <v>0</v>
      </c>
      <c r="AJ8" s="75">
        <f t="shared" si="23"/>
        <v>0</v>
      </c>
      <c r="AK8" s="75">
        <f t="shared" si="24"/>
        <v>0</v>
      </c>
      <c r="AL8" s="75"/>
      <c r="AM8" s="74">
        <v>3</v>
      </c>
      <c r="AN8" s="75">
        <f t="shared" si="25"/>
        <v>0</v>
      </c>
      <c r="AO8" s="75">
        <f t="shared" si="26"/>
        <v>0</v>
      </c>
      <c r="AP8" s="75">
        <f t="shared" si="27"/>
        <v>0</v>
      </c>
      <c r="AQ8" s="75">
        <f t="shared" si="28"/>
        <v>0</v>
      </c>
      <c r="AR8" s="75">
        <f t="shared" si="29"/>
        <v>0</v>
      </c>
      <c r="AS8" s="75">
        <f t="shared" si="30"/>
        <v>0</v>
      </c>
      <c r="AT8" s="75">
        <f t="shared" si="31"/>
        <v>0</v>
      </c>
      <c r="AU8" s="75">
        <f t="shared" si="32"/>
        <v>0</v>
      </c>
      <c r="AV8" s="75">
        <f t="shared" si="33"/>
        <v>0</v>
      </c>
      <c r="AW8" s="75"/>
      <c r="AX8" s="74">
        <v>3</v>
      </c>
      <c r="AY8" s="75">
        <f t="shared" si="34"/>
        <v>0</v>
      </c>
      <c r="AZ8" s="75">
        <f t="shared" si="35"/>
        <v>0</v>
      </c>
      <c r="BA8" s="75">
        <f t="shared" si="36"/>
        <v>0</v>
      </c>
      <c r="BB8" s="75">
        <f t="shared" si="37"/>
        <v>0</v>
      </c>
      <c r="BC8" s="75">
        <f t="shared" si="38"/>
        <v>0</v>
      </c>
      <c r="BD8" s="75">
        <f t="shared" si="39"/>
        <v>0</v>
      </c>
      <c r="BE8" s="75">
        <f t="shared" si="40"/>
        <v>0</v>
      </c>
      <c r="BF8" s="75">
        <f t="shared" si="41"/>
        <v>0</v>
      </c>
      <c r="BG8" s="75">
        <f t="shared" si="42"/>
        <v>0</v>
      </c>
      <c r="BH8" s="64"/>
      <c r="BI8" s="64"/>
      <c r="BJ8" s="74">
        <v>3</v>
      </c>
      <c r="BK8" s="75">
        <f t="shared" si="43"/>
        <v>0</v>
      </c>
      <c r="BL8" s="75">
        <f t="shared" si="44"/>
        <v>0</v>
      </c>
      <c r="BM8" s="75">
        <f t="shared" si="45"/>
        <v>0</v>
      </c>
      <c r="BN8" s="75">
        <f t="shared" si="46"/>
        <v>0</v>
      </c>
      <c r="BO8" s="75">
        <f t="shared" si="47"/>
        <v>0</v>
      </c>
      <c r="BP8" s="75">
        <f t="shared" si="48"/>
        <v>0</v>
      </c>
      <c r="BQ8" s="75">
        <f t="shared" si="49"/>
        <v>0</v>
      </c>
      <c r="BR8" s="75">
        <f t="shared" si="50"/>
        <v>0</v>
      </c>
      <c r="BS8" s="75">
        <f t="shared" si="51"/>
        <v>0</v>
      </c>
      <c r="BT8" s="64"/>
      <c r="BU8" s="64"/>
      <c r="BV8" s="64"/>
      <c r="BW8" s="64"/>
      <c r="BX8" s="64"/>
      <c r="BY8" s="79"/>
      <c r="BZ8" s="68">
        <v>3</v>
      </c>
      <c r="CA8" s="68" t="str">
        <f t="shared" si="52"/>
        <v>Espanha</v>
      </c>
      <c r="CB8" s="68">
        <f t="shared" si="53"/>
        <v>9</v>
      </c>
      <c r="CC8" s="68">
        <f t="shared" si="0"/>
        <v>0</v>
      </c>
      <c r="CD8" s="68">
        <f t="shared" si="1"/>
        <v>4</v>
      </c>
      <c r="CE8" s="68">
        <f t="shared" si="2"/>
        <v>5</v>
      </c>
      <c r="CF8" s="68">
        <f t="shared" si="3"/>
        <v>1</v>
      </c>
      <c r="CG8" s="68">
        <f t="shared" si="4"/>
        <v>12</v>
      </c>
      <c r="CH8" s="68">
        <f t="shared" si="5"/>
        <v>-11</v>
      </c>
      <c r="CI8" s="68">
        <f t="shared" si="6"/>
        <v>4</v>
      </c>
      <c r="CJ8" s="64"/>
      <c r="CK8" s="78"/>
      <c r="CL8" s="57">
        <f t="shared" si="54"/>
        <v>40039010910</v>
      </c>
      <c r="CM8" s="58"/>
      <c r="CN8" s="80">
        <v>3</v>
      </c>
      <c r="CO8" s="57">
        <f t="shared" ref="CO8:CO14" si="57">LARGE(CL$6:CL$23,CN8)</f>
        <v>150452090907</v>
      </c>
      <c r="CP8" s="58"/>
      <c r="CQ8" s="80">
        <v>3</v>
      </c>
      <c r="CR8" s="57">
        <f t="shared" si="55"/>
        <v>6</v>
      </c>
      <c r="CS8" s="80"/>
    </row>
    <row r="9" spans="2:97" ht="21" customHeight="1" x14ac:dyDescent="0.25">
      <c r="B9" s="88" t="s">
        <v>13</v>
      </c>
      <c r="C9" s="88" t="str">
        <f t="shared" si="7"/>
        <v>México</v>
      </c>
      <c r="D9" s="88">
        <f t="shared" si="8"/>
        <v>8</v>
      </c>
      <c r="E9" s="88">
        <f t="shared" si="9"/>
        <v>4</v>
      </c>
      <c r="F9" s="88">
        <f t="shared" si="10"/>
        <v>2</v>
      </c>
      <c r="G9" s="88">
        <f t="shared" si="11"/>
        <v>2</v>
      </c>
      <c r="H9" s="88">
        <f t="shared" si="12"/>
        <v>13</v>
      </c>
      <c r="I9" s="88">
        <f t="shared" si="13"/>
        <v>10</v>
      </c>
      <c r="J9" s="88">
        <f t="shared" si="14"/>
        <v>3</v>
      </c>
      <c r="K9" s="88">
        <f t="shared" si="15"/>
        <v>14</v>
      </c>
      <c r="L9" s="79"/>
      <c r="M9" s="79"/>
      <c r="N9" s="79"/>
      <c r="O9" s="79"/>
      <c r="P9" s="68">
        <f>Classificação!W13</f>
        <v>4</v>
      </c>
      <c r="Q9" s="68" t="str">
        <f>Classificação!N13</f>
        <v>Senegal</v>
      </c>
      <c r="R9" s="68">
        <f>Classificação!O13</f>
        <v>9</v>
      </c>
      <c r="S9" s="68">
        <f>Classificação!P13</f>
        <v>5</v>
      </c>
      <c r="T9" s="68">
        <f>Classificação!Q13</f>
        <v>2</v>
      </c>
      <c r="U9" s="68">
        <f>Classificação!R13</f>
        <v>2</v>
      </c>
      <c r="V9" s="68">
        <f>Classificação!S13</f>
        <v>16</v>
      </c>
      <c r="W9" s="68">
        <f>Classificação!T13</f>
        <v>12</v>
      </c>
      <c r="X9" s="68">
        <f>Classificação!U13</f>
        <v>4</v>
      </c>
      <c r="Y9" s="68">
        <f>Classificação!V13</f>
        <v>17</v>
      </c>
      <c r="Z9" s="64">
        <v>16001709</v>
      </c>
      <c r="AA9" s="64"/>
      <c r="AB9" s="74">
        <v>4</v>
      </c>
      <c r="AC9" s="75">
        <f t="shared" ref="AC9" si="58">IF(ISERROR(VLOOKUP(AB9,$AB$28:$AD$43,2,FALSE)),0,(VLOOKUP(AB9,$AB$28:$AD$43,2,FALSE)))</f>
        <v>0</v>
      </c>
      <c r="AD9" s="75">
        <f t="shared" si="17"/>
        <v>0</v>
      </c>
      <c r="AE9" s="75">
        <f t="shared" si="18"/>
        <v>0</v>
      </c>
      <c r="AF9" s="75">
        <f t="shared" si="19"/>
        <v>0</v>
      </c>
      <c r="AG9" s="75">
        <f t="shared" si="20"/>
        <v>0</v>
      </c>
      <c r="AH9" s="75">
        <f t="shared" si="21"/>
        <v>0</v>
      </c>
      <c r="AI9" s="75">
        <f t="shared" si="22"/>
        <v>0</v>
      </c>
      <c r="AJ9" s="75">
        <f t="shared" si="23"/>
        <v>0</v>
      </c>
      <c r="AK9" s="75">
        <f t="shared" si="24"/>
        <v>0</v>
      </c>
      <c r="AL9" s="75"/>
      <c r="AM9" s="74">
        <v>4</v>
      </c>
      <c r="AN9" s="75">
        <f t="shared" si="25"/>
        <v>0</v>
      </c>
      <c r="AO9" s="75">
        <f t="shared" si="26"/>
        <v>0</v>
      </c>
      <c r="AP9" s="75">
        <f t="shared" si="27"/>
        <v>0</v>
      </c>
      <c r="AQ9" s="75">
        <f t="shared" si="28"/>
        <v>0</v>
      </c>
      <c r="AR9" s="75">
        <f t="shared" si="29"/>
        <v>0</v>
      </c>
      <c r="AS9" s="75">
        <f t="shared" si="30"/>
        <v>0</v>
      </c>
      <c r="AT9" s="75">
        <f t="shared" si="31"/>
        <v>0</v>
      </c>
      <c r="AU9" s="75">
        <f t="shared" si="32"/>
        <v>0</v>
      </c>
      <c r="AV9" s="75">
        <f t="shared" si="33"/>
        <v>0</v>
      </c>
      <c r="AW9" s="75"/>
      <c r="AX9" s="74">
        <v>4</v>
      </c>
      <c r="AY9" s="75">
        <f t="shared" si="34"/>
        <v>0</v>
      </c>
      <c r="AZ9" s="75">
        <f t="shared" si="35"/>
        <v>0</v>
      </c>
      <c r="BA9" s="75">
        <f t="shared" si="36"/>
        <v>0</v>
      </c>
      <c r="BB9" s="75">
        <f t="shared" si="37"/>
        <v>0</v>
      </c>
      <c r="BC9" s="75">
        <f t="shared" si="38"/>
        <v>0</v>
      </c>
      <c r="BD9" s="75">
        <f t="shared" si="39"/>
        <v>0</v>
      </c>
      <c r="BE9" s="75">
        <f t="shared" si="40"/>
        <v>0</v>
      </c>
      <c r="BF9" s="75">
        <f t="shared" si="41"/>
        <v>0</v>
      </c>
      <c r="BG9" s="75">
        <f t="shared" si="42"/>
        <v>0</v>
      </c>
      <c r="BH9" s="64"/>
      <c r="BI9" s="64"/>
      <c r="BJ9" s="74">
        <v>4</v>
      </c>
      <c r="BK9" s="75">
        <f t="shared" si="43"/>
        <v>0</v>
      </c>
      <c r="BL9" s="75">
        <f t="shared" si="44"/>
        <v>0</v>
      </c>
      <c r="BM9" s="75">
        <f t="shared" si="45"/>
        <v>0</v>
      </c>
      <c r="BN9" s="75">
        <f t="shared" si="46"/>
        <v>0</v>
      </c>
      <c r="BO9" s="75">
        <f t="shared" si="47"/>
        <v>0</v>
      </c>
      <c r="BP9" s="75">
        <f t="shared" si="48"/>
        <v>0</v>
      </c>
      <c r="BQ9" s="75">
        <f t="shared" si="49"/>
        <v>0</v>
      </c>
      <c r="BR9" s="75">
        <f t="shared" si="50"/>
        <v>0</v>
      </c>
      <c r="BS9" s="75">
        <f t="shared" si="51"/>
        <v>0</v>
      </c>
      <c r="BT9" s="64"/>
      <c r="BU9" s="64"/>
      <c r="BV9" s="64"/>
      <c r="BW9" s="64"/>
      <c r="BX9" s="64"/>
      <c r="BY9" s="79"/>
      <c r="BZ9" s="68">
        <v>4</v>
      </c>
      <c r="CA9" s="68" t="str">
        <f t="shared" si="52"/>
        <v>Senegal</v>
      </c>
      <c r="CB9" s="68">
        <f t="shared" si="53"/>
        <v>9</v>
      </c>
      <c r="CC9" s="68">
        <f t="shared" si="0"/>
        <v>5</v>
      </c>
      <c r="CD9" s="68">
        <f t="shared" si="1"/>
        <v>2</v>
      </c>
      <c r="CE9" s="68">
        <f t="shared" si="2"/>
        <v>2</v>
      </c>
      <c r="CF9" s="68">
        <f t="shared" si="3"/>
        <v>16</v>
      </c>
      <c r="CG9" s="68">
        <f t="shared" si="4"/>
        <v>12</v>
      </c>
      <c r="CH9" s="68">
        <f t="shared" si="5"/>
        <v>4</v>
      </c>
      <c r="CI9" s="68">
        <f t="shared" si="6"/>
        <v>17</v>
      </c>
      <c r="CJ9" s="64"/>
      <c r="CK9" s="78"/>
      <c r="CL9" s="57">
        <f t="shared" si="54"/>
        <v>170554160909</v>
      </c>
      <c r="CM9" s="58"/>
      <c r="CN9" s="80">
        <v>4</v>
      </c>
      <c r="CO9" s="57">
        <f t="shared" si="57"/>
        <v>140453130798</v>
      </c>
      <c r="CP9" s="58"/>
      <c r="CQ9" s="82">
        <v>4</v>
      </c>
      <c r="CR9" s="57">
        <f t="shared" si="55"/>
        <v>15</v>
      </c>
      <c r="CS9" s="80"/>
    </row>
    <row r="10" spans="2:97" ht="21" customHeight="1" x14ac:dyDescent="0.25">
      <c r="B10" s="73" t="s">
        <v>14</v>
      </c>
      <c r="C10" s="73" t="str">
        <f t="shared" si="7"/>
        <v>Uruguai</v>
      </c>
      <c r="D10" s="73">
        <f t="shared" si="8"/>
        <v>9</v>
      </c>
      <c r="E10" s="73">
        <f t="shared" si="9"/>
        <v>4</v>
      </c>
      <c r="F10" s="73">
        <f t="shared" si="10"/>
        <v>2</v>
      </c>
      <c r="G10" s="73">
        <f t="shared" si="11"/>
        <v>3</v>
      </c>
      <c r="H10" s="73">
        <f t="shared" si="12"/>
        <v>10</v>
      </c>
      <c r="I10" s="73">
        <f t="shared" si="13"/>
        <v>11</v>
      </c>
      <c r="J10" s="73">
        <f t="shared" si="14"/>
        <v>-1</v>
      </c>
      <c r="K10" s="73">
        <f t="shared" si="15"/>
        <v>14</v>
      </c>
      <c r="L10" s="79"/>
      <c r="M10" s="79"/>
      <c r="N10" s="79"/>
      <c r="O10" s="79"/>
      <c r="P10" s="68">
        <f>Classificação!W14</f>
        <v>5</v>
      </c>
      <c r="Q10" s="68" t="str">
        <f>Classificação!N14</f>
        <v>Uruguai</v>
      </c>
      <c r="R10" s="68">
        <f>Classificação!O14</f>
        <v>9</v>
      </c>
      <c r="S10" s="68">
        <f>Classificação!P14</f>
        <v>4</v>
      </c>
      <c r="T10" s="68">
        <f>Classificação!Q14</f>
        <v>2</v>
      </c>
      <c r="U10" s="68">
        <f>Classificação!R14</f>
        <v>3</v>
      </c>
      <c r="V10" s="68">
        <f>Classificação!S14</f>
        <v>10</v>
      </c>
      <c r="W10" s="68">
        <f>Classificação!T14</f>
        <v>11</v>
      </c>
      <c r="X10" s="68">
        <f>Classificação!U14</f>
        <v>-1</v>
      </c>
      <c r="Y10" s="68">
        <f>Classificação!V14</f>
        <v>14</v>
      </c>
      <c r="Z10" s="64">
        <v>70126051708</v>
      </c>
      <c r="AA10" s="64"/>
      <c r="AB10" s="74">
        <v>5</v>
      </c>
      <c r="AC10" s="75">
        <f t="shared" ref="AC10" si="59">IF(ISERROR(VLOOKUP(AB10,$AB$28:$AD$43,2,FALSE)),0,(VLOOKUP(AB10,$AB$28:$AD$43,2,FALSE)))</f>
        <v>0</v>
      </c>
      <c r="AD10" s="75">
        <f t="shared" si="17"/>
        <v>0</v>
      </c>
      <c r="AE10" s="75">
        <f t="shared" si="18"/>
        <v>0</v>
      </c>
      <c r="AF10" s="75">
        <f t="shared" si="19"/>
        <v>0</v>
      </c>
      <c r="AG10" s="75">
        <f t="shared" si="20"/>
        <v>0</v>
      </c>
      <c r="AH10" s="75">
        <f t="shared" si="21"/>
        <v>0</v>
      </c>
      <c r="AI10" s="75">
        <f t="shared" si="22"/>
        <v>0</v>
      </c>
      <c r="AJ10" s="75">
        <f t="shared" si="23"/>
        <v>0</v>
      </c>
      <c r="AK10" s="75">
        <f t="shared" si="24"/>
        <v>0</v>
      </c>
      <c r="AL10" s="75"/>
      <c r="AM10" s="74">
        <v>5</v>
      </c>
      <c r="AN10" s="75">
        <f t="shared" si="25"/>
        <v>0</v>
      </c>
      <c r="AO10" s="75">
        <f t="shared" si="26"/>
        <v>0</v>
      </c>
      <c r="AP10" s="75">
        <f t="shared" si="27"/>
        <v>0</v>
      </c>
      <c r="AQ10" s="75">
        <f t="shared" si="28"/>
        <v>0</v>
      </c>
      <c r="AR10" s="75">
        <f t="shared" si="29"/>
        <v>0</v>
      </c>
      <c r="AS10" s="75">
        <f t="shared" si="30"/>
        <v>0</v>
      </c>
      <c r="AT10" s="75">
        <f t="shared" si="31"/>
        <v>0</v>
      </c>
      <c r="AU10" s="75">
        <f t="shared" si="32"/>
        <v>0</v>
      </c>
      <c r="AV10" s="75">
        <f t="shared" si="33"/>
        <v>0</v>
      </c>
      <c r="AW10" s="75"/>
      <c r="AX10" s="74">
        <v>5</v>
      </c>
      <c r="AY10" s="75">
        <f t="shared" si="34"/>
        <v>0</v>
      </c>
      <c r="AZ10" s="75">
        <f t="shared" si="35"/>
        <v>0</v>
      </c>
      <c r="BA10" s="75">
        <f t="shared" si="36"/>
        <v>0</v>
      </c>
      <c r="BB10" s="75">
        <f t="shared" si="37"/>
        <v>0</v>
      </c>
      <c r="BC10" s="75">
        <f t="shared" si="38"/>
        <v>0</v>
      </c>
      <c r="BD10" s="75">
        <f t="shared" si="39"/>
        <v>0</v>
      </c>
      <c r="BE10" s="75">
        <f t="shared" si="40"/>
        <v>0</v>
      </c>
      <c r="BF10" s="75">
        <f t="shared" si="41"/>
        <v>0</v>
      </c>
      <c r="BG10" s="75">
        <f t="shared" si="42"/>
        <v>0</v>
      </c>
      <c r="BH10" s="64"/>
      <c r="BI10" s="64"/>
      <c r="BJ10" s="74">
        <v>5</v>
      </c>
      <c r="BK10" s="75">
        <f t="shared" si="43"/>
        <v>0</v>
      </c>
      <c r="BL10" s="75">
        <f t="shared" si="44"/>
        <v>0</v>
      </c>
      <c r="BM10" s="75">
        <f t="shared" si="45"/>
        <v>0</v>
      </c>
      <c r="BN10" s="75">
        <f t="shared" si="46"/>
        <v>0</v>
      </c>
      <c r="BO10" s="75">
        <f t="shared" si="47"/>
        <v>0</v>
      </c>
      <c r="BP10" s="75">
        <f t="shared" si="48"/>
        <v>0</v>
      </c>
      <c r="BQ10" s="75">
        <f t="shared" si="49"/>
        <v>0</v>
      </c>
      <c r="BR10" s="75">
        <f t="shared" si="50"/>
        <v>0</v>
      </c>
      <c r="BS10" s="75">
        <f t="shared" si="51"/>
        <v>0</v>
      </c>
      <c r="BT10" s="64"/>
      <c r="BU10" s="64"/>
      <c r="BV10" s="64"/>
      <c r="BW10" s="64"/>
      <c r="BX10" s="64"/>
      <c r="BY10" s="79"/>
      <c r="BZ10" s="68">
        <v>5</v>
      </c>
      <c r="CA10" s="68" t="str">
        <f t="shared" si="52"/>
        <v>Uruguai</v>
      </c>
      <c r="CB10" s="68">
        <f t="shared" si="53"/>
        <v>9</v>
      </c>
      <c r="CC10" s="68">
        <f t="shared" si="0"/>
        <v>4</v>
      </c>
      <c r="CD10" s="68">
        <f t="shared" si="1"/>
        <v>2</v>
      </c>
      <c r="CE10" s="68">
        <f t="shared" si="2"/>
        <v>3</v>
      </c>
      <c r="CF10" s="68">
        <f t="shared" si="3"/>
        <v>10</v>
      </c>
      <c r="CG10" s="68">
        <f t="shared" si="4"/>
        <v>11</v>
      </c>
      <c r="CH10" s="68">
        <f t="shared" si="5"/>
        <v>-1</v>
      </c>
      <c r="CI10" s="68">
        <f t="shared" si="6"/>
        <v>14</v>
      </c>
      <c r="CJ10" s="64"/>
      <c r="CK10" s="78"/>
      <c r="CL10" s="57">
        <f t="shared" si="54"/>
        <v>140449100908</v>
      </c>
      <c r="CM10" s="58"/>
      <c r="CN10" s="80">
        <v>5</v>
      </c>
      <c r="CO10" s="57">
        <f t="shared" si="57"/>
        <v>140449100908</v>
      </c>
      <c r="CP10" s="58"/>
      <c r="CQ10" s="82">
        <v>5</v>
      </c>
      <c r="CR10" s="57">
        <f t="shared" si="55"/>
        <v>5</v>
      </c>
      <c r="CS10" s="80"/>
    </row>
    <row r="11" spans="2:97" ht="21" customHeight="1" x14ac:dyDescent="0.25">
      <c r="B11" s="88" t="s">
        <v>15</v>
      </c>
      <c r="C11" s="88" t="str">
        <f t="shared" si="7"/>
        <v>Suíça</v>
      </c>
      <c r="D11" s="88">
        <f t="shared" si="8"/>
        <v>9</v>
      </c>
      <c r="E11" s="88">
        <f t="shared" si="9"/>
        <v>3</v>
      </c>
      <c r="F11" s="88">
        <f t="shared" si="10"/>
        <v>5</v>
      </c>
      <c r="G11" s="88">
        <f t="shared" si="11"/>
        <v>1</v>
      </c>
      <c r="H11" s="88">
        <f t="shared" si="12"/>
        <v>19</v>
      </c>
      <c r="I11" s="88">
        <f t="shared" si="13"/>
        <v>13</v>
      </c>
      <c r="J11" s="88">
        <f t="shared" si="14"/>
        <v>6</v>
      </c>
      <c r="K11" s="88">
        <f t="shared" si="15"/>
        <v>14</v>
      </c>
      <c r="L11" s="79"/>
      <c r="M11" s="79"/>
      <c r="N11" s="79"/>
      <c r="O11" s="79"/>
      <c r="P11" s="68">
        <f>Classificação!W15</f>
        <v>6</v>
      </c>
      <c r="Q11" s="68" t="str">
        <f>Classificação!N15</f>
        <v>Bélgica</v>
      </c>
      <c r="R11" s="68">
        <f>Classificação!O15</f>
        <v>9</v>
      </c>
      <c r="S11" s="68">
        <f>Classificação!P15</f>
        <v>4</v>
      </c>
      <c r="T11" s="68">
        <f>Classificação!Q15</f>
        <v>3</v>
      </c>
      <c r="U11" s="68">
        <f>Classificação!R15</f>
        <v>2</v>
      </c>
      <c r="V11" s="68">
        <f>Classificação!S15</f>
        <v>9</v>
      </c>
      <c r="W11" s="68">
        <f>Classificação!T15</f>
        <v>7</v>
      </c>
      <c r="X11" s="68">
        <f>Classificação!U15</f>
        <v>2</v>
      </c>
      <c r="Y11" s="68">
        <f>Classificação!V15</f>
        <v>15</v>
      </c>
      <c r="Z11" s="64">
        <v>210452111707</v>
      </c>
      <c r="AA11" s="64"/>
      <c r="AB11" s="74">
        <v>6</v>
      </c>
      <c r="AC11" s="75">
        <f t="shared" ref="AC11" si="60">IF(ISERROR(VLOOKUP(AB11,$AB$28:$AD$43,2,FALSE)),0,(VLOOKUP(AB11,$AB$28:$AD$43,2,FALSE)))</f>
        <v>0</v>
      </c>
      <c r="AD11" s="75">
        <f t="shared" si="17"/>
        <v>0</v>
      </c>
      <c r="AE11" s="75">
        <f t="shared" si="18"/>
        <v>0</v>
      </c>
      <c r="AF11" s="75">
        <f t="shared" si="19"/>
        <v>0</v>
      </c>
      <c r="AG11" s="75">
        <f t="shared" si="20"/>
        <v>0</v>
      </c>
      <c r="AH11" s="75">
        <f t="shared" si="21"/>
        <v>0</v>
      </c>
      <c r="AI11" s="75">
        <f t="shared" si="22"/>
        <v>0</v>
      </c>
      <c r="AJ11" s="75">
        <f t="shared" si="23"/>
        <v>0</v>
      </c>
      <c r="AK11" s="75">
        <f t="shared" si="24"/>
        <v>0</v>
      </c>
      <c r="AL11" s="75"/>
      <c r="AM11" s="74">
        <v>6</v>
      </c>
      <c r="AN11" s="75">
        <f t="shared" si="25"/>
        <v>0</v>
      </c>
      <c r="AO11" s="75">
        <f t="shared" si="26"/>
        <v>0</v>
      </c>
      <c r="AP11" s="75">
        <f t="shared" si="27"/>
        <v>0</v>
      </c>
      <c r="AQ11" s="75">
        <f t="shared" si="28"/>
        <v>0</v>
      </c>
      <c r="AR11" s="75">
        <f t="shared" si="29"/>
        <v>0</v>
      </c>
      <c r="AS11" s="75">
        <f t="shared" si="30"/>
        <v>0</v>
      </c>
      <c r="AT11" s="75">
        <f t="shared" si="31"/>
        <v>0</v>
      </c>
      <c r="AU11" s="75">
        <f t="shared" si="32"/>
        <v>0</v>
      </c>
      <c r="AV11" s="75">
        <f t="shared" si="33"/>
        <v>0</v>
      </c>
      <c r="AW11" s="75"/>
      <c r="AX11" s="74">
        <v>6</v>
      </c>
      <c r="AY11" s="75">
        <f t="shared" si="34"/>
        <v>0</v>
      </c>
      <c r="AZ11" s="75">
        <f t="shared" si="35"/>
        <v>0</v>
      </c>
      <c r="BA11" s="75">
        <f t="shared" si="36"/>
        <v>0</v>
      </c>
      <c r="BB11" s="75">
        <f t="shared" si="37"/>
        <v>0</v>
      </c>
      <c r="BC11" s="75">
        <f t="shared" si="38"/>
        <v>0</v>
      </c>
      <c r="BD11" s="75">
        <f t="shared" si="39"/>
        <v>0</v>
      </c>
      <c r="BE11" s="75">
        <f t="shared" si="40"/>
        <v>0</v>
      </c>
      <c r="BF11" s="75">
        <f t="shared" si="41"/>
        <v>0</v>
      </c>
      <c r="BG11" s="75">
        <f t="shared" si="42"/>
        <v>0</v>
      </c>
      <c r="BH11" s="64"/>
      <c r="BI11" s="64"/>
      <c r="BJ11" s="74">
        <v>6</v>
      </c>
      <c r="BK11" s="75">
        <f t="shared" si="43"/>
        <v>0</v>
      </c>
      <c r="BL11" s="75">
        <f t="shared" si="44"/>
        <v>0</v>
      </c>
      <c r="BM11" s="75">
        <f t="shared" si="45"/>
        <v>0</v>
      </c>
      <c r="BN11" s="75">
        <f t="shared" si="46"/>
        <v>0</v>
      </c>
      <c r="BO11" s="75">
        <f t="shared" si="47"/>
        <v>0</v>
      </c>
      <c r="BP11" s="75">
        <f t="shared" si="48"/>
        <v>0</v>
      </c>
      <c r="BQ11" s="75">
        <f t="shared" si="49"/>
        <v>0</v>
      </c>
      <c r="BR11" s="75">
        <f t="shared" si="50"/>
        <v>0</v>
      </c>
      <c r="BS11" s="75">
        <f t="shared" si="51"/>
        <v>0</v>
      </c>
      <c r="BT11" s="64"/>
      <c r="BU11" s="64"/>
      <c r="BV11" s="64"/>
      <c r="BW11" s="64"/>
      <c r="BX11" s="64"/>
      <c r="BY11" s="79"/>
      <c r="BZ11" s="68">
        <v>6</v>
      </c>
      <c r="CA11" s="68" t="str">
        <f t="shared" si="52"/>
        <v>Bélgica</v>
      </c>
      <c r="CB11" s="68">
        <f t="shared" si="53"/>
        <v>9</v>
      </c>
      <c r="CC11" s="68">
        <f t="shared" si="0"/>
        <v>4</v>
      </c>
      <c r="CD11" s="68">
        <f t="shared" si="1"/>
        <v>3</v>
      </c>
      <c r="CE11" s="68">
        <f t="shared" si="2"/>
        <v>2</v>
      </c>
      <c r="CF11" s="68">
        <f t="shared" si="3"/>
        <v>9</v>
      </c>
      <c r="CG11" s="68">
        <f t="shared" si="4"/>
        <v>7</v>
      </c>
      <c r="CH11" s="68">
        <f t="shared" si="5"/>
        <v>2</v>
      </c>
      <c r="CI11" s="68">
        <f t="shared" si="6"/>
        <v>15</v>
      </c>
      <c r="CJ11" s="64"/>
      <c r="CK11" s="78"/>
      <c r="CL11" s="57">
        <f t="shared" si="54"/>
        <v>150452090907</v>
      </c>
      <c r="CM11" s="58"/>
      <c r="CN11" s="80">
        <v>6</v>
      </c>
      <c r="CO11" s="57">
        <f t="shared" si="57"/>
        <v>140356190904</v>
      </c>
      <c r="CP11" s="58"/>
      <c r="CQ11" s="82">
        <v>6</v>
      </c>
      <c r="CR11" s="57">
        <f t="shared" si="55"/>
        <v>9</v>
      </c>
      <c r="CS11" s="80"/>
    </row>
    <row r="12" spans="2:97" ht="21" customHeight="1" x14ac:dyDescent="0.25">
      <c r="B12" s="73" t="s">
        <v>16</v>
      </c>
      <c r="C12" s="73" t="str">
        <f t="shared" si="7"/>
        <v>França</v>
      </c>
      <c r="D12" s="73">
        <f t="shared" si="8"/>
        <v>8</v>
      </c>
      <c r="E12" s="73">
        <f t="shared" si="9"/>
        <v>3</v>
      </c>
      <c r="F12" s="73">
        <f t="shared" si="10"/>
        <v>4</v>
      </c>
      <c r="G12" s="73">
        <f t="shared" si="11"/>
        <v>1</v>
      </c>
      <c r="H12" s="73">
        <f t="shared" si="12"/>
        <v>19</v>
      </c>
      <c r="I12" s="73">
        <f t="shared" si="13"/>
        <v>11</v>
      </c>
      <c r="J12" s="73">
        <f t="shared" si="14"/>
        <v>8</v>
      </c>
      <c r="K12" s="73">
        <f t="shared" si="15"/>
        <v>13</v>
      </c>
      <c r="L12" s="79"/>
      <c r="M12" s="79"/>
      <c r="N12" s="79"/>
      <c r="O12" s="79"/>
      <c r="P12" s="68">
        <f>Classificação!W16</f>
        <v>7</v>
      </c>
      <c r="Q12" s="68" t="str">
        <f>Classificação!N16</f>
        <v>Suécia- WO</v>
      </c>
      <c r="R12" s="68">
        <f>Classificação!O16</f>
        <v>0</v>
      </c>
      <c r="S12" s="68">
        <f>Classificação!P16</f>
        <v>0</v>
      </c>
      <c r="T12" s="68">
        <f>Classificação!Q16</f>
        <v>0</v>
      </c>
      <c r="U12" s="68">
        <f>Classificação!R16</f>
        <v>0</v>
      </c>
      <c r="V12" s="68">
        <f>Classificação!S16</f>
        <v>0</v>
      </c>
      <c r="W12" s="68">
        <f>Classificação!T16</f>
        <v>0</v>
      </c>
      <c r="X12" s="68">
        <f>Classificação!U16</f>
        <v>0</v>
      </c>
      <c r="Y12" s="68">
        <f>Classificação!V16</f>
        <v>0</v>
      </c>
      <c r="Z12" s="64">
        <v>320957171706</v>
      </c>
      <c r="AA12" s="64"/>
      <c r="AB12" s="74">
        <v>7</v>
      </c>
      <c r="AC12" s="75">
        <f t="shared" ref="AC12" si="61">IF(ISERROR(VLOOKUP(AB12,$AB$28:$AD$43,2,FALSE)),0,(VLOOKUP(AB12,$AB$28:$AD$43,2,FALSE)))</f>
        <v>0</v>
      </c>
      <c r="AD12" s="75">
        <f t="shared" si="17"/>
        <v>0</v>
      </c>
      <c r="AE12" s="75">
        <f t="shared" si="18"/>
        <v>0</v>
      </c>
      <c r="AF12" s="75">
        <f t="shared" si="19"/>
        <v>0</v>
      </c>
      <c r="AG12" s="75">
        <f t="shared" si="20"/>
        <v>0</v>
      </c>
      <c r="AH12" s="75">
        <f t="shared" si="21"/>
        <v>0</v>
      </c>
      <c r="AI12" s="75">
        <f t="shared" si="22"/>
        <v>0</v>
      </c>
      <c r="AJ12" s="75">
        <f t="shared" si="23"/>
        <v>0</v>
      </c>
      <c r="AK12" s="75">
        <f t="shared" si="24"/>
        <v>0</v>
      </c>
      <c r="AL12" s="75"/>
      <c r="AM12" s="74">
        <v>7</v>
      </c>
      <c r="AN12" s="75">
        <f t="shared" si="25"/>
        <v>0</v>
      </c>
      <c r="AO12" s="75">
        <f t="shared" si="26"/>
        <v>0</v>
      </c>
      <c r="AP12" s="75">
        <f t="shared" si="27"/>
        <v>0</v>
      </c>
      <c r="AQ12" s="75">
        <f t="shared" si="28"/>
        <v>0</v>
      </c>
      <c r="AR12" s="75">
        <f t="shared" si="29"/>
        <v>0</v>
      </c>
      <c r="AS12" s="75">
        <f t="shared" si="30"/>
        <v>0</v>
      </c>
      <c r="AT12" s="75">
        <f t="shared" si="31"/>
        <v>0</v>
      </c>
      <c r="AU12" s="75">
        <f t="shared" si="32"/>
        <v>0</v>
      </c>
      <c r="AV12" s="75">
        <f t="shared" si="33"/>
        <v>0</v>
      </c>
      <c r="AW12" s="75"/>
      <c r="AX12" s="74">
        <v>7</v>
      </c>
      <c r="AY12" s="75">
        <f t="shared" si="34"/>
        <v>0</v>
      </c>
      <c r="AZ12" s="75">
        <f t="shared" si="35"/>
        <v>0</v>
      </c>
      <c r="BA12" s="75">
        <f t="shared" si="36"/>
        <v>0</v>
      </c>
      <c r="BB12" s="75">
        <f t="shared" si="37"/>
        <v>0</v>
      </c>
      <c r="BC12" s="75">
        <f t="shared" si="38"/>
        <v>0</v>
      </c>
      <c r="BD12" s="75">
        <f t="shared" si="39"/>
        <v>0</v>
      </c>
      <c r="BE12" s="75">
        <f t="shared" si="40"/>
        <v>0</v>
      </c>
      <c r="BF12" s="75">
        <f t="shared" si="41"/>
        <v>0</v>
      </c>
      <c r="BG12" s="75">
        <f t="shared" si="42"/>
        <v>0</v>
      </c>
      <c r="BH12" s="64"/>
      <c r="BI12" s="64"/>
      <c r="BJ12" s="74">
        <v>7</v>
      </c>
      <c r="BK12" s="75">
        <f t="shared" si="43"/>
        <v>0</v>
      </c>
      <c r="BL12" s="75">
        <f t="shared" si="44"/>
        <v>0</v>
      </c>
      <c r="BM12" s="75">
        <f t="shared" si="45"/>
        <v>0</v>
      </c>
      <c r="BN12" s="75">
        <f t="shared" si="46"/>
        <v>0</v>
      </c>
      <c r="BO12" s="75">
        <f t="shared" si="47"/>
        <v>0</v>
      </c>
      <c r="BP12" s="75">
        <f t="shared" si="48"/>
        <v>0</v>
      </c>
      <c r="BQ12" s="75">
        <f t="shared" si="49"/>
        <v>0</v>
      </c>
      <c r="BR12" s="75">
        <f t="shared" si="50"/>
        <v>0</v>
      </c>
      <c r="BS12" s="75">
        <f t="shared" si="51"/>
        <v>0</v>
      </c>
      <c r="BT12" s="64"/>
      <c r="BU12" s="64"/>
      <c r="BV12" s="64"/>
      <c r="BW12" s="64"/>
      <c r="BX12" s="64"/>
      <c r="BY12" s="79"/>
      <c r="BZ12" s="68">
        <v>7</v>
      </c>
      <c r="CA12" s="68" t="str">
        <f t="shared" si="52"/>
        <v>Suécia- WO</v>
      </c>
      <c r="CB12" s="68">
        <f t="shared" si="53"/>
        <v>0</v>
      </c>
      <c r="CC12" s="68">
        <f t="shared" si="0"/>
        <v>0</v>
      </c>
      <c r="CD12" s="68">
        <f t="shared" si="1"/>
        <v>0</v>
      </c>
      <c r="CE12" s="68">
        <f t="shared" si="2"/>
        <v>0</v>
      </c>
      <c r="CF12" s="68">
        <f t="shared" si="3"/>
        <v>0</v>
      </c>
      <c r="CG12" s="68">
        <f t="shared" si="4"/>
        <v>0</v>
      </c>
      <c r="CH12" s="68">
        <f t="shared" si="5"/>
        <v>0</v>
      </c>
      <c r="CI12" s="68">
        <f t="shared" si="6"/>
        <v>0</v>
      </c>
      <c r="CJ12" s="64"/>
      <c r="CK12" s="78"/>
      <c r="CL12" s="57">
        <f t="shared" si="54"/>
        <v>50000006</v>
      </c>
      <c r="CM12" s="58"/>
      <c r="CN12" s="80">
        <v>7</v>
      </c>
      <c r="CO12" s="57">
        <f t="shared" si="57"/>
        <v>130358190800</v>
      </c>
      <c r="CP12" s="58"/>
      <c r="CQ12" s="82">
        <v>7</v>
      </c>
      <c r="CR12" s="57">
        <f t="shared" si="55"/>
        <v>13</v>
      </c>
      <c r="CS12" s="80"/>
    </row>
    <row r="13" spans="2:97" ht="21" customHeight="1" x14ac:dyDescent="0.25">
      <c r="B13" s="88" t="s">
        <v>17</v>
      </c>
      <c r="C13" s="88" t="str">
        <f t="shared" si="7"/>
        <v>Portugal</v>
      </c>
      <c r="D13" s="88">
        <f t="shared" si="8"/>
        <v>8</v>
      </c>
      <c r="E13" s="88">
        <f t="shared" si="9"/>
        <v>3</v>
      </c>
      <c r="F13" s="88">
        <f t="shared" si="10"/>
        <v>3</v>
      </c>
      <c r="G13" s="88">
        <f t="shared" si="11"/>
        <v>2</v>
      </c>
      <c r="H13" s="88">
        <f t="shared" si="12"/>
        <v>12</v>
      </c>
      <c r="I13" s="88">
        <f t="shared" si="13"/>
        <v>11</v>
      </c>
      <c r="J13" s="88">
        <f t="shared" si="14"/>
        <v>1</v>
      </c>
      <c r="K13" s="88">
        <f t="shared" si="15"/>
        <v>12</v>
      </c>
      <c r="L13" s="79"/>
      <c r="M13" s="79"/>
      <c r="N13" s="79"/>
      <c r="O13" s="79"/>
      <c r="P13" s="68">
        <f>Classificação!W17</f>
        <v>8</v>
      </c>
      <c r="Q13" s="68" t="str">
        <f>Classificação!N17</f>
        <v>Nigéria- WO</v>
      </c>
      <c r="R13" s="68">
        <f>Classificação!O17</f>
        <v>0</v>
      </c>
      <c r="S13" s="68">
        <f>Classificação!P17</f>
        <v>0</v>
      </c>
      <c r="T13" s="68">
        <f>Classificação!Q17</f>
        <v>0</v>
      </c>
      <c r="U13" s="68">
        <f>Classificação!R17</f>
        <v>0</v>
      </c>
      <c r="V13" s="68">
        <f>Classificação!S17</f>
        <v>0</v>
      </c>
      <c r="W13" s="68">
        <f>Classificação!T17</f>
        <v>0</v>
      </c>
      <c r="X13" s="68">
        <f>Classificação!U17</f>
        <v>0</v>
      </c>
      <c r="Y13" s="68">
        <f>Classificação!V17</f>
        <v>0</v>
      </c>
      <c r="Z13" s="64">
        <v>250654161705</v>
      </c>
      <c r="AA13" s="64"/>
      <c r="AB13" s="74">
        <v>8</v>
      </c>
      <c r="AC13" s="75">
        <f t="shared" ref="AC13" si="62">IF(ISERROR(VLOOKUP(AB13,$AB$28:$AD$43,2,FALSE)),0,(VLOOKUP(AB13,$AB$28:$AD$43,2,FALSE)))</f>
        <v>0</v>
      </c>
      <c r="AD13" s="75">
        <f t="shared" si="17"/>
        <v>0</v>
      </c>
      <c r="AE13" s="75">
        <f t="shared" si="18"/>
        <v>0</v>
      </c>
      <c r="AF13" s="75">
        <f t="shared" si="19"/>
        <v>0</v>
      </c>
      <c r="AG13" s="75">
        <f t="shared" si="20"/>
        <v>0</v>
      </c>
      <c r="AH13" s="75">
        <f t="shared" si="21"/>
        <v>0</v>
      </c>
      <c r="AI13" s="75">
        <f t="shared" si="22"/>
        <v>0</v>
      </c>
      <c r="AJ13" s="75">
        <f t="shared" si="23"/>
        <v>0</v>
      </c>
      <c r="AK13" s="75">
        <f t="shared" si="24"/>
        <v>0</v>
      </c>
      <c r="AL13" s="75"/>
      <c r="AM13" s="74">
        <v>8</v>
      </c>
      <c r="AN13" s="75">
        <f t="shared" si="25"/>
        <v>0</v>
      </c>
      <c r="AO13" s="75">
        <f t="shared" si="26"/>
        <v>0</v>
      </c>
      <c r="AP13" s="75">
        <f t="shared" si="27"/>
        <v>0</v>
      </c>
      <c r="AQ13" s="75">
        <f t="shared" si="28"/>
        <v>0</v>
      </c>
      <c r="AR13" s="75">
        <f t="shared" si="29"/>
        <v>0</v>
      </c>
      <c r="AS13" s="75">
        <f t="shared" si="30"/>
        <v>0</v>
      </c>
      <c r="AT13" s="75">
        <f t="shared" si="31"/>
        <v>0</v>
      </c>
      <c r="AU13" s="75">
        <f t="shared" si="32"/>
        <v>0</v>
      </c>
      <c r="AV13" s="75">
        <f t="shared" si="33"/>
        <v>0</v>
      </c>
      <c r="AW13" s="75"/>
      <c r="AX13" s="74">
        <v>8</v>
      </c>
      <c r="AY13" s="75">
        <f t="shared" si="34"/>
        <v>0</v>
      </c>
      <c r="AZ13" s="75">
        <f t="shared" si="35"/>
        <v>0</v>
      </c>
      <c r="BA13" s="75">
        <f t="shared" si="36"/>
        <v>0</v>
      </c>
      <c r="BB13" s="75">
        <f t="shared" si="37"/>
        <v>0</v>
      </c>
      <c r="BC13" s="75">
        <f t="shared" si="38"/>
        <v>0</v>
      </c>
      <c r="BD13" s="75">
        <f t="shared" si="39"/>
        <v>0</v>
      </c>
      <c r="BE13" s="75">
        <f t="shared" si="40"/>
        <v>0</v>
      </c>
      <c r="BF13" s="75">
        <f t="shared" si="41"/>
        <v>0</v>
      </c>
      <c r="BG13" s="75">
        <f t="shared" si="42"/>
        <v>0</v>
      </c>
      <c r="BH13" s="64"/>
      <c r="BI13" s="64"/>
      <c r="BJ13" s="74">
        <v>8</v>
      </c>
      <c r="BK13" s="75">
        <f t="shared" si="43"/>
        <v>0</v>
      </c>
      <c r="BL13" s="75">
        <f t="shared" si="44"/>
        <v>0</v>
      </c>
      <c r="BM13" s="75">
        <f t="shared" si="45"/>
        <v>0</v>
      </c>
      <c r="BN13" s="75">
        <f t="shared" si="46"/>
        <v>0</v>
      </c>
      <c r="BO13" s="75">
        <f t="shared" si="47"/>
        <v>0</v>
      </c>
      <c r="BP13" s="75">
        <f t="shared" si="48"/>
        <v>0</v>
      </c>
      <c r="BQ13" s="75">
        <f t="shared" si="49"/>
        <v>0</v>
      </c>
      <c r="BR13" s="75">
        <f t="shared" si="50"/>
        <v>0</v>
      </c>
      <c r="BS13" s="75">
        <f t="shared" si="51"/>
        <v>0</v>
      </c>
      <c r="BT13" s="64"/>
      <c r="BU13" s="64"/>
      <c r="BV13" s="64"/>
      <c r="BW13" s="64"/>
      <c r="BX13" s="64"/>
      <c r="BY13" s="79"/>
      <c r="BZ13" s="68">
        <v>8</v>
      </c>
      <c r="CA13" s="68" t="str">
        <f t="shared" si="52"/>
        <v>Nigéria- WO</v>
      </c>
      <c r="CB13" s="68">
        <f t="shared" si="53"/>
        <v>0</v>
      </c>
      <c r="CC13" s="68">
        <f t="shared" si="0"/>
        <v>0</v>
      </c>
      <c r="CD13" s="68">
        <f t="shared" si="1"/>
        <v>0</v>
      </c>
      <c r="CE13" s="68">
        <f t="shared" si="2"/>
        <v>0</v>
      </c>
      <c r="CF13" s="68">
        <f t="shared" si="3"/>
        <v>0</v>
      </c>
      <c r="CG13" s="68">
        <f t="shared" si="4"/>
        <v>0</v>
      </c>
      <c r="CH13" s="68">
        <f t="shared" si="5"/>
        <v>0</v>
      </c>
      <c r="CI13" s="68">
        <f t="shared" si="6"/>
        <v>0</v>
      </c>
      <c r="CJ13" s="64"/>
      <c r="CK13" s="78"/>
      <c r="CL13" s="57">
        <f t="shared" si="54"/>
        <v>50000005</v>
      </c>
      <c r="CM13" s="58"/>
      <c r="CN13" s="80">
        <v>8</v>
      </c>
      <c r="CO13" s="57">
        <f t="shared" si="57"/>
        <v>120351120803</v>
      </c>
      <c r="CP13" s="58"/>
      <c r="CQ13" s="82">
        <v>8</v>
      </c>
      <c r="CR13" s="57">
        <f t="shared" si="55"/>
        <v>10</v>
      </c>
      <c r="CS13" s="80"/>
    </row>
    <row r="14" spans="2:97" ht="21" customHeight="1" x14ac:dyDescent="0.25">
      <c r="B14" s="73" t="s">
        <v>18</v>
      </c>
      <c r="C14" s="73" t="str">
        <f t="shared" si="7"/>
        <v>Croácia</v>
      </c>
      <c r="D14" s="73">
        <f t="shared" si="8"/>
        <v>8</v>
      </c>
      <c r="E14" s="73">
        <f t="shared" si="9"/>
        <v>3</v>
      </c>
      <c r="F14" s="73">
        <f t="shared" si="10"/>
        <v>3</v>
      </c>
      <c r="G14" s="73">
        <f t="shared" si="11"/>
        <v>2</v>
      </c>
      <c r="H14" s="73">
        <f t="shared" si="12"/>
        <v>9</v>
      </c>
      <c r="I14" s="73">
        <f t="shared" si="13"/>
        <v>10</v>
      </c>
      <c r="J14" s="73">
        <f t="shared" si="14"/>
        <v>-1</v>
      </c>
      <c r="K14" s="73">
        <f t="shared" si="15"/>
        <v>12</v>
      </c>
      <c r="L14" s="79"/>
      <c r="M14" s="79"/>
      <c r="N14" s="79"/>
      <c r="O14" s="79"/>
      <c r="P14" s="68">
        <f>Classificação!W18</f>
        <v>9</v>
      </c>
      <c r="Q14" s="68" t="str">
        <f>Classificação!N18</f>
        <v>Suíça</v>
      </c>
      <c r="R14" s="68">
        <f>Classificação!O18</f>
        <v>9</v>
      </c>
      <c r="S14" s="68">
        <f>Classificação!P18</f>
        <v>3</v>
      </c>
      <c r="T14" s="68">
        <f>Classificação!Q18</f>
        <v>5</v>
      </c>
      <c r="U14" s="68">
        <f>Classificação!R18</f>
        <v>1</v>
      </c>
      <c r="V14" s="68">
        <f>Classificação!S18</f>
        <v>19</v>
      </c>
      <c r="W14" s="68">
        <f>Classificação!T18</f>
        <v>13</v>
      </c>
      <c r="X14" s="68">
        <f>Classificação!U18</f>
        <v>6</v>
      </c>
      <c r="Y14" s="68">
        <f>Classificação!V18</f>
        <v>14</v>
      </c>
      <c r="Z14" s="64">
        <v>150339091704</v>
      </c>
      <c r="AA14" s="64"/>
      <c r="AB14" s="74">
        <v>9</v>
      </c>
      <c r="AC14" s="75">
        <f t="shared" ref="AC14" si="63">IF(ISERROR(VLOOKUP(AB14,$AB$28:$AD$43,2,FALSE)),0,(VLOOKUP(AB14,$AB$28:$AD$43,2,FALSE)))</f>
        <v>0</v>
      </c>
      <c r="AD14" s="75">
        <f t="shared" si="17"/>
        <v>0</v>
      </c>
      <c r="AE14" s="75">
        <f t="shared" si="18"/>
        <v>0</v>
      </c>
      <c r="AF14" s="75">
        <f t="shared" si="19"/>
        <v>0</v>
      </c>
      <c r="AG14" s="75">
        <f t="shared" si="20"/>
        <v>0</v>
      </c>
      <c r="AH14" s="75">
        <f t="shared" si="21"/>
        <v>0</v>
      </c>
      <c r="AI14" s="75">
        <f t="shared" si="22"/>
        <v>0</v>
      </c>
      <c r="AJ14" s="75">
        <f t="shared" si="23"/>
        <v>0</v>
      </c>
      <c r="AK14" s="75">
        <f t="shared" si="24"/>
        <v>0</v>
      </c>
      <c r="AL14" s="75"/>
      <c r="AM14" s="74">
        <v>9</v>
      </c>
      <c r="AN14" s="75">
        <f t="shared" si="25"/>
        <v>0</v>
      </c>
      <c r="AO14" s="75">
        <f t="shared" si="26"/>
        <v>0</v>
      </c>
      <c r="AP14" s="75">
        <f t="shared" si="27"/>
        <v>0</v>
      </c>
      <c r="AQ14" s="75">
        <f t="shared" si="28"/>
        <v>0</v>
      </c>
      <c r="AR14" s="75">
        <f t="shared" si="29"/>
        <v>0</v>
      </c>
      <c r="AS14" s="75">
        <f t="shared" si="30"/>
        <v>0</v>
      </c>
      <c r="AT14" s="75">
        <f t="shared" si="31"/>
        <v>0</v>
      </c>
      <c r="AU14" s="75">
        <f t="shared" si="32"/>
        <v>0</v>
      </c>
      <c r="AV14" s="75">
        <f t="shared" si="33"/>
        <v>0</v>
      </c>
      <c r="AW14" s="75"/>
      <c r="AX14" s="74">
        <v>9</v>
      </c>
      <c r="AY14" s="75">
        <f t="shared" si="34"/>
        <v>0</v>
      </c>
      <c r="AZ14" s="75">
        <f t="shared" si="35"/>
        <v>0</v>
      </c>
      <c r="BA14" s="75">
        <f t="shared" si="36"/>
        <v>0</v>
      </c>
      <c r="BB14" s="75">
        <f t="shared" si="37"/>
        <v>0</v>
      </c>
      <c r="BC14" s="75">
        <f t="shared" si="38"/>
        <v>0</v>
      </c>
      <c r="BD14" s="75">
        <f t="shared" si="39"/>
        <v>0</v>
      </c>
      <c r="BE14" s="75">
        <f t="shared" si="40"/>
        <v>0</v>
      </c>
      <c r="BF14" s="75">
        <f t="shared" si="41"/>
        <v>0</v>
      </c>
      <c r="BG14" s="75">
        <f t="shared" si="42"/>
        <v>0</v>
      </c>
      <c r="BH14" s="64"/>
      <c r="BI14" s="64"/>
      <c r="BJ14" s="74">
        <v>9</v>
      </c>
      <c r="BK14" s="75">
        <f t="shared" si="43"/>
        <v>0</v>
      </c>
      <c r="BL14" s="75">
        <f t="shared" si="44"/>
        <v>0</v>
      </c>
      <c r="BM14" s="75">
        <f>IF(ISERROR(VLOOKUP(BJ14,$BJ$27:$BM$30,4,FALSE)),0,(VLOOKUP(BJ14,$BJ$27:$BM$30,4,FALSE)))</f>
        <v>0</v>
      </c>
      <c r="BN14" s="75">
        <f t="shared" si="46"/>
        <v>0</v>
      </c>
      <c r="BO14" s="75">
        <f t="shared" si="47"/>
        <v>0</v>
      </c>
      <c r="BP14" s="75">
        <f t="shared" si="48"/>
        <v>0</v>
      </c>
      <c r="BQ14" s="75">
        <f t="shared" si="49"/>
        <v>0</v>
      </c>
      <c r="BR14" s="75">
        <f t="shared" si="50"/>
        <v>0</v>
      </c>
      <c r="BS14" s="75">
        <f t="shared" si="51"/>
        <v>0</v>
      </c>
      <c r="BT14" s="64"/>
      <c r="BU14" s="64"/>
      <c r="BV14" s="64"/>
      <c r="BW14" s="64"/>
      <c r="BX14" s="64"/>
      <c r="BY14" s="79"/>
      <c r="BZ14" s="68">
        <v>9</v>
      </c>
      <c r="CA14" s="68" t="str">
        <f t="shared" si="52"/>
        <v>Suíça</v>
      </c>
      <c r="CB14" s="68">
        <f t="shared" si="53"/>
        <v>9</v>
      </c>
      <c r="CC14" s="68">
        <f t="shared" si="0"/>
        <v>3</v>
      </c>
      <c r="CD14" s="68">
        <f t="shared" si="1"/>
        <v>5</v>
      </c>
      <c r="CE14" s="68">
        <f t="shared" si="2"/>
        <v>1</v>
      </c>
      <c r="CF14" s="68">
        <f t="shared" si="3"/>
        <v>19</v>
      </c>
      <c r="CG14" s="68">
        <f t="shared" si="4"/>
        <v>13</v>
      </c>
      <c r="CH14" s="68">
        <f t="shared" si="5"/>
        <v>6</v>
      </c>
      <c r="CI14" s="68">
        <f t="shared" si="6"/>
        <v>14</v>
      </c>
      <c r="CJ14" s="64"/>
      <c r="CK14" s="78"/>
      <c r="CL14" s="57">
        <f t="shared" si="54"/>
        <v>140356190904</v>
      </c>
      <c r="CM14" s="58"/>
      <c r="CN14" s="80">
        <v>9</v>
      </c>
      <c r="CO14" s="57">
        <f t="shared" si="57"/>
        <v>120349090797</v>
      </c>
      <c r="CP14" s="58"/>
      <c r="CQ14" s="82">
        <v>9</v>
      </c>
      <c r="CR14" s="57">
        <f t="shared" si="55"/>
        <v>16</v>
      </c>
      <c r="CS14" s="80"/>
    </row>
    <row r="15" spans="2:97" ht="21" customHeight="1" x14ac:dyDescent="0.25">
      <c r="B15" s="88" t="s">
        <v>39</v>
      </c>
      <c r="C15" s="88" t="str">
        <f t="shared" si="7"/>
        <v>Sérvia</v>
      </c>
      <c r="D15" s="88">
        <f t="shared" si="8"/>
        <v>8</v>
      </c>
      <c r="E15" s="88">
        <f t="shared" si="9"/>
        <v>3</v>
      </c>
      <c r="F15" s="88">
        <f t="shared" si="10"/>
        <v>1</v>
      </c>
      <c r="G15" s="88">
        <f t="shared" si="11"/>
        <v>4</v>
      </c>
      <c r="H15" s="88">
        <f t="shared" si="12"/>
        <v>9</v>
      </c>
      <c r="I15" s="88">
        <f t="shared" si="13"/>
        <v>7</v>
      </c>
      <c r="J15" s="88">
        <f t="shared" si="14"/>
        <v>2</v>
      </c>
      <c r="K15" s="88">
        <f t="shared" si="15"/>
        <v>10</v>
      </c>
      <c r="L15" s="79"/>
      <c r="M15" s="79"/>
      <c r="N15" s="79"/>
      <c r="O15" s="79"/>
      <c r="P15" s="68">
        <f>Classificação!W24</f>
        <v>11</v>
      </c>
      <c r="Q15" s="68" t="str">
        <f>Classificação!N24</f>
        <v>Portugal</v>
      </c>
      <c r="R15" s="68">
        <f>Classificação!O24</f>
        <v>8</v>
      </c>
      <c r="S15" s="68">
        <f>Classificação!P24</f>
        <v>3</v>
      </c>
      <c r="T15" s="68">
        <f>Classificação!Q24</f>
        <v>3</v>
      </c>
      <c r="U15" s="68">
        <f>Classificação!R24</f>
        <v>2</v>
      </c>
      <c r="V15" s="68">
        <f>Classificação!S24</f>
        <v>12</v>
      </c>
      <c r="W15" s="68">
        <f>Classificação!T24</f>
        <v>11</v>
      </c>
      <c r="X15" s="68">
        <f>Classificação!U24</f>
        <v>1</v>
      </c>
      <c r="Y15" s="68">
        <f>Classificação!V24</f>
        <v>12</v>
      </c>
      <c r="Z15" s="64">
        <v>310959141703</v>
      </c>
      <c r="AA15" s="64"/>
      <c r="AB15" s="74">
        <v>10</v>
      </c>
      <c r="AC15" s="75">
        <f t="shared" ref="AC15" si="64">IF(ISERROR(VLOOKUP(AB15,$AB$28:$AD$43,2,FALSE)),0,(VLOOKUP(AB15,$AB$28:$AD$43,2,FALSE)))</f>
        <v>0</v>
      </c>
      <c r="AD15" s="75">
        <f t="shared" si="17"/>
        <v>0</v>
      </c>
      <c r="AE15" s="75">
        <f t="shared" si="18"/>
        <v>0</v>
      </c>
      <c r="AF15" s="75">
        <f t="shared" si="19"/>
        <v>0</v>
      </c>
      <c r="AG15" s="75">
        <f t="shared" si="20"/>
        <v>0</v>
      </c>
      <c r="AH15" s="75">
        <f t="shared" si="21"/>
        <v>0</v>
      </c>
      <c r="AI15" s="75">
        <f t="shared" si="22"/>
        <v>0</v>
      </c>
      <c r="AJ15" s="75">
        <f t="shared" si="23"/>
        <v>0</v>
      </c>
      <c r="AK15" s="75">
        <f t="shared" si="24"/>
        <v>0</v>
      </c>
      <c r="AL15" s="75"/>
      <c r="AM15" s="74">
        <v>10</v>
      </c>
      <c r="AN15" s="75">
        <f t="shared" si="25"/>
        <v>0</v>
      </c>
      <c r="AO15" s="75">
        <f t="shared" si="26"/>
        <v>0</v>
      </c>
      <c r="AP15" s="75">
        <f t="shared" si="27"/>
        <v>0</v>
      </c>
      <c r="AQ15" s="75">
        <f t="shared" si="28"/>
        <v>0</v>
      </c>
      <c r="AR15" s="75">
        <f t="shared" si="29"/>
        <v>0</v>
      </c>
      <c r="AS15" s="75">
        <f t="shared" si="30"/>
        <v>0</v>
      </c>
      <c r="AT15" s="75">
        <f t="shared" si="31"/>
        <v>0</v>
      </c>
      <c r="AU15" s="75">
        <f t="shared" si="32"/>
        <v>0</v>
      </c>
      <c r="AV15" s="75">
        <f t="shared" si="33"/>
        <v>0</v>
      </c>
      <c r="AW15" s="75"/>
      <c r="AX15" s="74">
        <v>10</v>
      </c>
      <c r="AY15" s="75">
        <f t="shared" si="34"/>
        <v>0</v>
      </c>
      <c r="AZ15" s="75">
        <f t="shared" si="35"/>
        <v>0</v>
      </c>
      <c r="BA15" s="75">
        <f t="shared" si="36"/>
        <v>0</v>
      </c>
      <c r="BB15" s="75">
        <f t="shared" si="37"/>
        <v>0</v>
      </c>
      <c r="BC15" s="75">
        <f t="shared" si="38"/>
        <v>0</v>
      </c>
      <c r="BD15" s="75">
        <f t="shared" si="39"/>
        <v>0</v>
      </c>
      <c r="BE15" s="75">
        <f t="shared" si="40"/>
        <v>0</v>
      </c>
      <c r="BF15" s="75">
        <f t="shared" si="41"/>
        <v>0</v>
      </c>
      <c r="BG15" s="75">
        <f t="shared" si="42"/>
        <v>0</v>
      </c>
      <c r="BH15" s="64"/>
      <c r="BI15" s="64"/>
      <c r="BJ15" s="74">
        <v>10</v>
      </c>
      <c r="BK15" s="75">
        <f t="shared" si="43"/>
        <v>0</v>
      </c>
      <c r="BL15" s="75">
        <f t="shared" si="44"/>
        <v>0</v>
      </c>
      <c r="BM15" s="75">
        <f t="shared" si="45"/>
        <v>0</v>
      </c>
      <c r="BN15" s="75">
        <f t="shared" si="46"/>
        <v>0</v>
      </c>
      <c r="BO15" s="75">
        <f t="shared" si="47"/>
        <v>0</v>
      </c>
      <c r="BP15" s="75">
        <f t="shared" si="48"/>
        <v>0</v>
      </c>
      <c r="BQ15" s="75">
        <f t="shared" si="49"/>
        <v>0</v>
      </c>
      <c r="BR15" s="75">
        <f t="shared" si="50"/>
        <v>0</v>
      </c>
      <c r="BS15" s="75">
        <f t="shared" si="51"/>
        <v>0</v>
      </c>
      <c r="BT15" s="64"/>
      <c r="BU15" s="64"/>
      <c r="BV15" s="64"/>
      <c r="BW15" s="64"/>
      <c r="BX15" s="64"/>
      <c r="BY15" s="79"/>
      <c r="BZ15" s="68">
        <v>10</v>
      </c>
      <c r="CA15" s="68" t="str">
        <f t="shared" si="52"/>
        <v>Portugal</v>
      </c>
      <c r="CB15" s="68">
        <f t="shared" si="53"/>
        <v>8</v>
      </c>
      <c r="CC15" s="68">
        <f t="shared" si="0"/>
        <v>3</v>
      </c>
      <c r="CD15" s="68">
        <f t="shared" si="1"/>
        <v>3</v>
      </c>
      <c r="CE15" s="68">
        <f t="shared" si="2"/>
        <v>2</v>
      </c>
      <c r="CF15" s="68">
        <f t="shared" si="3"/>
        <v>12</v>
      </c>
      <c r="CG15" s="68">
        <f t="shared" si="4"/>
        <v>11</v>
      </c>
      <c r="CH15" s="68">
        <f t="shared" si="5"/>
        <v>1</v>
      </c>
      <c r="CI15" s="68">
        <f t="shared" si="6"/>
        <v>12</v>
      </c>
      <c r="CJ15" s="64"/>
      <c r="CK15" s="78"/>
      <c r="CL15" s="57">
        <f t="shared" si="54"/>
        <v>120351120803</v>
      </c>
      <c r="CM15" s="58"/>
      <c r="CN15" s="80">
        <v>10</v>
      </c>
      <c r="CO15" s="57">
        <f t="shared" ref="CO15:CO21" si="65">LARGE(CL$6:CL$23,CN15)</f>
        <v>100352090801</v>
      </c>
      <c r="CP15" s="58"/>
      <c r="CQ15" s="82">
        <v>10</v>
      </c>
      <c r="CR15" s="57">
        <f t="shared" si="55"/>
        <v>12</v>
      </c>
      <c r="CS15" s="80"/>
    </row>
    <row r="16" spans="2:97" ht="21" customHeight="1" x14ac:dyDescent="0.25">
      <c r="B16" s="73" t="s">
        <v>40</v>
      </c>
      <c r="C16" s="73" t="str">
        <f t="shared" si="7"/>
        <v>Argentina</v>
      </c>
      <c r="D16" s="73">
        <f t="shared" si="8"/>
        <v>8</v>
      </c>
      <c r="E16" s="73">
        <f t="shared" si="9"/>
        <v>2</v>
      </c>
      <c r="F16" s="73">
        <f t="shared" si="10"/>
        <v>4</v>
      </c>
      <c r="G16" s="73">
        <f t="shared" si="11"/>
        <v>2</v>
      </c>
      <c r="H16" s="73">
        <f t="shared" si="12"/>
        <v>7</v>
      </c>
      <c r="I16" s="73">
        <f t="shared" si="13"/>
        <v>14</v>
      </c>
      <c r="J16" s="73">
        <f t="shared" si="14"/>
        <v>-7</v>
      </c>
      <c r="K16" s="73">
        <f t="shared" si="15"/>
        <v>10</v>
      </c>
      <c r="L16" s="79"/>
      <c r="M16" s="79"/>
      <c r="N16" s="79"/>
      <c r="O16" s="79"/>
      <c r="P16" s="68">
        <f>Classificação!W25</f>
        <v>12</v>
      </c>
      <c r="Q16" s="68" t="str">
        <f>Classificação!N25</f>
        <v>Argentina</v>
      </c>
      <c r="R16" s="68">
        <f>Classificação!O25</f>
        <v>8</v>
      </c>
      <c r="S16" s="68">
        <f>Classificação!P25</f>
        <v>2</v>
      </c>
      <c r="T16" s="68">
        <f>Classificação!Q25</f>
        <v>4</v>
      </c>
      <c r="U16" s="68">
        <f>Classificação!R25</f>
        <v>2</v>
      </c>
      <c r="V16" s="68">
        <f>Classificação!S25</f>
        <v>7</v>
      </c>
      <c r="W16" s="68">
        <f>Classificação!T25</f>
        <v>14</v>
      </c>
      <c r="X16" s="68">
        <f>Classificação!U25</f>
        <v>-7</v>
      </c>
      <c r="Y16" s="68">
        <f>Classificação!V25</f>
        <v>10</v>
      </c>
      <c r="Z16" s="64">
        <v>240555141702</v>
      </c>
      <c r="AA16" s="64"/>
      <c r="AB16" s="74">
        <v>11</v>
      </c>
      <c r="AC16" s="75">
        <f t="shared" ref="AC16" si="66">IF(ISERROR(VLOOKUP(AB16,$AB$28:$AD$43,2,FALSE)),0,(VLOOKUP(AB16,$AB$28:$AD$43,2,FALSE)))</f>
        <v>0</v>
      </c>
      <c r="AD16" s="75">
        <f t="shared" si="17"/>
        <v>0</v>
      </c>
      <c r="AE16" s="75">
        <f t="shared" si="18"/>
        <v>0</v>
      </c>
      <c r="AF16" s="75">
        <f t="shared" si="19"/>
        <v>0</v>
      </c>
      <c r="AG16" s="75">
        <f t="shared" si="20"/>
        <v>0</v>
      </c>
      <c r="AH16" s="75">
        <f t="shared" si="21"/>
        <v>0</v>
      </c>
      <c r="AI16" s="75">
        <f t="shared" si="22"/>
        <v>0</v>
      </c>
      <c r="AJ16" s="75">
        <f t="shared" si="23"/>
        <v>0</v>
      </c>
      <c r="AK16" s="75">
        <f t="shared" si="24"/>
        <v>0</v>
      </c>
      <c r="AL16" s="75"/>
      <c r="AM16" s="74">
        <v>11</v>
      </c>
      <c r="AN16" s="75">
        <f t="shared" si="25"/>
        <v>0</v>
      </c>
      <c r="AO16" s="75">
        <f t="shared" si="26"/>
        <v>0</v>
      </c>
      <c r="AP16" s="75">
        <f t="shared" si="27"/>
        <v>0</v>
      </c>
      <c r="AQ16" s="75">
        <f t="shared" si="28"/>
        <v>0</v>
      </c>
      <c r="AR16" s="75">
        <f t="shared" si="29"/>
        <v>0</v>
      </c>
      <c r="AS16" s="75">
        <f t="shared" si="30"/>
        <v>0</v>
      </c>
      <c r="AT16" s="75">
        <f t="shared" si="31"/>
        <v>0</v>
      </c>
      <c r="AU16" s="75">
        <f t="shared" si="32"/>
        <v>0</v>
      </c>
      <c r="AV16" s="75">
        <f t="shared" si="33"/>
        <v>0</v>
      </c>
      <c r="AW16" s="75"/>
      <c r="AX16" s="74">
        <v>11</v>
      </c>
      <c r="AY16" s="75">
        <f t="shared" si="34"/>
        <v>0</v>
      </c>
      <c r="AZ16" s="75">
        <f t="shared" si="35"/>
        <v>0</v>
      </c>
      <c r="BA16" s="75">
        <f t="shared" si="36"/>
        <v>0</v>
      </c>
      <c r="BB16" s="75">
        <f t="shared" si="37"/>
        <v>0</v>
      </c>
      <c r="BC16" s="75">
        <f t="shared" si="38"/>
        <v>0</v>
      </c>
      <c r="BD16" s="75">
        <f t="shared" si="39"/>
        <v>0</v>
      </c>
      <c r="BE16" s="75">
        <f t="shared" si="40"/>
        <v>0</v>
      </c>
      <c r="BF16" s="75">
        <f t="shared" si="41"/>
        <v>0</v>
      </c>
      <c r="BG16" s="75">
        <f t="shared" si="42"/>
        <v>0</v>
      </c>
      <c r="BH16" s="64"/>
      <c r="BI16" s="64"/>
      <c r="BJ16" s="74">
        <v>11</v>
      </c>
      <c r="BK16" s="75">
        <f t="shared" si="43"/>
        <v>0</v>
      </c>
      <c r="BL16" s="75">
        <f t="shared" si="44"/>
        <v>0</v>
      </c>
      <c r="BM16" s="75">
        <f t="shared" si="45"/>
        <v>0</v>
      </c>
      <c r="BN16" s="75">
        <f t="shared" si="46"/>
        <v>0</v>
      </c>
      <c r="BO16" s="75">
        <f t="shared" si="47"/>
        <v>0</v>
      </c>
      <c r="BP16" s="75">
        <f t="shared" si="48"/>
        <v>0</v>
      </c>
      <c r="BQ16" s="75">
        <f t="shared" si="49"/>
        <v>0</v>
      </c>
      <c r="BR16" s="75">
        <f t="shared" si="50"/>
        <v>0</v>
      </c>
      <c r="BS16" s="75">
        <f t="shared" si="51"/>
        <v>0</v>
      </c>
      <c r="BT16" s="64"/>
      <c r="BU16" s="64"/>
      <c r="BV16" s="64"/>
      <c r="BW16" s="64"/>
      <c r="BX16" s="64"/>
      <c r="BY16" s="79"/>
      <c r="BZ16" s="68">
        <v>11</v>
      </c>
      <c r="CA16" s="68" t="str">
        <f t="shared" si="52"/>
        <v>Argentina</v>
      </c>
      <c r="CB16" s="68">
        <f t="shared" si="53"/>
        <v>8</v>
      </c>
      <c r="CC16" s="68">
        <f t="shared" si="0"/>
        <v>2</v>
      </c>
      <c r="CD16" s="68">
        <f t="shared" si="1"/>
        <v>4</v>
      </c>
      <c r="CE16" s="68">
        <f t="shared" si="2"/>
        <v>2</v>
      </c>
      <c r="CF16" s="68">
        <f t="shared" si="3"/>
        <v>7</v>
      </c>
      <c r="CG16" s="68">
        <f t="shared" si="4"/>
        <v>14</v>
      </c>
      <c r="CH16" s="68">
        <f t="shared" si="5"/>
        <v>-7</v>
      </c>
      <c r="CI16" s="68">
        <f t="shared" si="6"/>
        <v>10</v>
      </c>
      <c r="CJ16" s="64"/>
      <c r="CK16" s="78"/>
      <c r="CL16" s="57">
        <f t="shared" si="54"/>
        <v>100243070802</v>
      </c>
      <c r="CM16" s="58"/>
      <c r="CN16" s="80">
        <v>11</v>
      </c>
      <c r="CO16" s="57">
        <f>LARGE(CL$6:CL$23,CN16)</f>
        <v>100243070802</v>
      </c>
      <c r="CP16" s="58"/>
      <c r="CQ16" s="82">
        <v>11</v>
      </c>
      <c r="CR16" s="57">
        <f t="shared" si="55"/>
        <v>11</v>
      </c>
      <c r="CS16" s="80"/>
    </row>
    <row r="17" spans="2:97" ht="21" customHeight="1" x14ac:dyDescent="0.25">
      <c r="B17" s="88" t="s">
        <v>41</v>
      </c>
      <c r="C17" s="88" t="str">
        <f t="shared" si="7"/>
        <v>Inglaterra</v>
      </c>
      <c r="D17" s="88">
        <f t="shared" si="8"/>
        <v>8</v>
      </c>
      <c r="E17" s="88">
        <f t="shared" si="9"/>
        <v>2</v>
      </c>
      <c r="F17" s="88">
        <f t="shared" si="10"/>
        <v>2</v>
      </c>
      <c r="G17" s="88">
        <f t="shared" si="11"/>
        <v>4</v>
      </c>
      <c r="H17" s="88">
        <f t="shared" si="12"/>
        <v>6</v>
      </c>
      <c r="I17" s="88">
        <f t="shared" si="13"/>
        <v>14</v>
      </c>
      <c r="J17" s="88">
        <f t="shared" si="14"/>
        <v>-8</v>
      </c>
      <c r="K17" s="88">
        <f t="shared" si="15"/>
        <v>8</v>
      </c>
      <c r="L17" s="79"/>
      <c r="M17" s="79"/>
      <c r="N17" s="79"/>
      <c r="O17" s="79"/>
      <c r="P17" s="68">
        <f>Classificação!W26</f>
        <v>13</v>
      </c>
      <c r="Q17" s="68" t="str">
        <f>Classificação!N26</f>
        <v>Sérvia</v>
      </c>
      <c r="R17" s="68">
        <f>Classificação!O26</f>
        <v>8</v>
      </c>
      <c r="S17" s="68">
        <f>Classificação!P26</f>
        <v>3</v>
      </c>
      <c r="T17" s="68">
        <f>Classificação!Q26</f>
        <v>1</v>
      </c>
      <c r="U17" s="68">
        <f>Classificação!R26</f>
        <v>4</v>
      </c>
      <c r="V17" s="68">
        <f>Classificação!S26</f>
        <v>9</v>
      </c>
      <c r="W17" s="68">
        <f>Classificação!T26</f>
        <v>7</v>
      </c>
      <c r="X17" s="68">
        <f>Classificação!U26</f>
        <v>2</v>
      </c>
      <c r="Y17" s="68">
        <f>Classificação!V26</f>
        <v>10</v>
      </c>
      <c r="Z17" s="64">
        <v>310968281701</v>
      </c>
      <c r="AA17" s="64"/>
      <c r="AB17" s="74">
        <v>12</v>
      </c>
      <c r="AC17" s="75">
        <f t="shared" ref="AC17" si="67">IF(ISERROR(VLOOKUP(AB17,$AB$28:$AD$43,2,FALSE)),0,(VLOOKUP(AB17,$AB$28:$AD$43,2,FALSE)))</f>
        <v>0</v>
      </c>
      <c r="AD17" s="75">
        <f t="shared" si="17"/>
        <v>0</v>
      </c>
      <c r="AE17" s="75">
        <f t="shared" si="18"/>
        <v>0</v>
      </c>
      <c r="AF17" s="75">
        <f t="shared" si="19"/>
        <v>0</v>
      </c>
      <c r="AG17" s="75">
        <f t="shared" si="20"/>
        <v>0</v>
      </c>
      <c r="AH17" s="75">
        <f t="shared" si="21"/>
        <v>0</v>
      </c>
      <c r="AI17" s="75">
        <f t="shared" si="22"/>
        <v>0</v>
      </c>
      <c r="AJ17" s="75">
        <f t="shared" si="23"/>
        <v>0</v>
      </c>
      <c r="AK17" s="75">
        <f t="shared" si="24"/>
        <v>0</v>
      </c>
      <c r="AL17" s="75"/>
      <c r="AM17" s="74">
        <v>12</v>
      </c>
      <c r="AN17" s="75">
        <f t="shared" si="25"/>
        <v>0</v>
      </c>
      <c r="AO17" s="75">
        <f t="shared" si="26"/>
        <v>0</v>
      </c>
      <c r="AP17" s="75">
        <f t="shared" si="27"/>
        <v>0</v>
      </c>
      <c r="AQ17" s="75">
        <f t="shared" si="28"/>
        <v>0</v>
      </c>
      <c r="AR17" s="75">
        <f t="shared" si="29"/>
        <v>0</v>
      </c>
      <c r="AS17" s="75">
        <f t="shared" si="30"/>
        <v>0</v>
      </c>
      <c r="AT17" s="75">
        <f t="shared" si="31"/>
        <v>0</v>
      </c>
      <c r="AU17" s="75">
        <f t="shared" si="32"/>
        <v>0</v>
      </c>
      <c r="AV17" s="75">
        <f t="shared" si="33"/>
        <v>0</v>
      </c>
      <c r="AW17" s="75"/>
      <c r="AX17" s="74">
        <v>12</v>
      </c>
      <c r="AY17" s="75">
        <f t="shared" si="34"/>
        <v>0</v>
      </c>
      <c r="AZ17" s="75">
        <f t="shared" si="35"/>
        <v>0</v>
      </c>
      <c r="BA17" s="75">
        <f t="shared" si="36"/>
        <v>0</v>
      </c>
      <c r="BB17" s="75">
        <f t="shared" si="37"/>
        <v>0</v>
      </c>
      <c r="BC17" s="75">
        <f t="shared" si="38"/>
        <v>0</v>
      </c>
      <c r="BD17" s="75">
        <f t="shared" si="39"/>
        <v>0</v>
      </c>
      <c r="BE17" s="75">
        <f t="shared" si="40"/>
        <v>0</v>
      </c>
      <c r="BF17" s="75">
        <f t="shared" si="41"/>
        <v>0</v>
      </c>
      <c r="BG17" s="75">
        <f t="shared" si="42"/>
        <v>0</v>
      </c>
      <c r="BH17" s="64"/>
      <c r="BI17" s="64"/>
      <c r="BJ17" s="74">
        <v>12</v>
      </c>
      <c r="BK17" s="75">
        <f t="shared" si="43"/>
        <v>0</v>
      </c>
      <c r="BL17" s="75">
        <f t="shared" si="44"/>
        <v>0</v>
      </c>
      <c r="BM17" s="75">
        <f t="shared" si="45"/>
        <v>0</v>
      </c>
      <c r="BN17" s="75">
        <f t="shared" si="46"/>
        <v>0</v>
      </c>
      <c r="BO17" s="75">
        <f t="shared" si="47"/>
        <v>0</v>
      </c>
      <c r="BP17" s="75">
        <f t="shared" si="48"/>
        <v>0</v>
      </c>
      <c r="BQ17" s="75">
        <f t="shared" si="49"/>
        <v>0</v>
      </c>
      <c r="BR17" s="75">
        <f t="shared" si="50"/>
        <v>0</v>
      </c>
      <c r="BS17" s="75">
        <f t="shared" si="51"/>
        <v>0</v>
      </c>
      <c r="BT17" s="64"/>
      <c r="BU17" s="64"/>
      <c r="BV17" s="64"/>
      <c r="BW17" s="64"/>
      <c r="BX17" s="64"/>
      <c r="BY17" s="79"/>
      <c r="BZ17" s="68">
        <v>12</v>
      </c>
      <c r="CA17" s="68" t="str">
        <f t="shared" si="52"/>
        <v>Sérvia</v>
      </c>
      <c r="CB17" s="68">
        <f t="shared" si="53"/>
        <v>8</v>
      </c>
      <c r="CC17" s="68">
        <f t="shared" si="0"/>
        <v>3</v>
      </c>
      <c r="CD17" s="68">
        <f t="shared" si="1"/>
        <v>1</v>
      </c>
      <c r="CE17" s="68">
        <f t="shared" si="2"/>
        <v>4</v>
      </c>
      <c r="CF17" s="68">
        <f t="shared" si="3"/>
        <v>9</v>
      </c>
      <c r="CG17" s="68">
        <f t="shared" si="4"/>
        <v>7</v>
      </c>
      <c r="CH17" s="68">
        <f t="shared" si="5"/>
        <v>2</v>
      </c>
      <c r="CI17" s="68">
        <f t="shared" si="6"/>
        <v>10</v>
      </c>
      <c r="CJ17" s="64"/>
      <c r="CK17" s="78"/>
      <c r="CL17" s="57">
        <f t="shared" si="54"/>
        <v>100352090801</v>
      </c>
      <c r="CM17" s="58"/>
      <c r="CN17" s="80">
        <v>12</v>
      </c>
      <c r="CO17" s="57">
        <f>LARGE(CL$6:CL$23,CN17)</f>
        <v>80242060799</v>
      </c>
      <c r="CP17" s="58"/>
      <c r="CQ17" s="82">
        <v>12</v>
      </c>
      <c r="CR17" s="57">
        <f t="shared" si="55"/>
        <v>14</v>
      </c>
      <c r="CS17" s="80"/>
    </row>
    <row r="18" spans="2:97" ht="21" customHeight="1" x14ac:dyDescent="0.25">
      <c r="B18" s="73" t="s">
        <v>42</v>
      </c>
      <c r="C18" s="73" t="str">
        <f t="shared" si="7"/>
        <v>Polônia</v>
      </c>
      <c r="D18" s="73">
        <f t="shared" si="8"/>
        <v>8</v>
      </c>
      <c r="E18" s="73">
        <f t="shared" si="9"/>
        <v>2</v>
      </c>
      <c r="F18" s="73">
        <f t="shared" si="10"/>
        <v>1</v>
      </c>
      <c r="G18" s="73">
        <f t="shared" si="11"/>
        <v>5</v>
      </c>
      <c r="H18" s="73">
        <f t="shared" si="12"/>
        <v>12</v>
      </c>
      <c r="I18" s="73">
        <f t="shared" si="13"/>
        <v>13</v>
      </c>
      <c r="J18" s="73">
        <f t="shared" si="14"/>
        <v>-1</v>
      </c>
      <c r="K18" s="73">
        <f t="shared" si="15"/>
        <v>7</v>
      </c>
      <c r="L18" s="79"/>
      <c r="M18" s="79"/>
      <c r="N18" s="79"/>
      <c r="O18" s="79"/>
      <c r="P18" s="68">
        <f>Classificação!W27</f>
        <v>14</v>
      </c>
      <c r="Q18" s="68" t="str">
        <f>Classificação!N27</f>
        <v>França</v>
      </c>
      <c r="R18" s="68">
        <f>Classificação!O27</f>
        <v>8</v>
      </c>
      <c r="S18" s="68">
        <f>Classificação!P27</f>
        <v>3</v>
      </c>
      <c r="T18" s="68">
        <f>Classificação!Q27</f>
        <v>4</v>
      </c>
      <c r="U18" s="68">
        <f>Classificação!R27</f>
        <v>1</v>
      </c>
      <c r="V18" s="68">
        <f>Classificação!S27</f>
        <v>19</v>
      </c>
      <c r="W18" s="68">
        <f>Classificação!T27</f>
        <v>11</v>
      </c>
      <c r="X18" s="68">
        <f>Classificação!U27</f>
        <v>8</v>
      </c>
      <c r="Y18" s="68">
        <f>Classificação!V27</f>
        <v>13</v>
      </c>
      <c r="Z18" s="64">
        <v>200540091700</v>
      </c>
      <c r="AA18" s="64"/>
      <c r="AB18" s="74">
        <v>13</v>
      </c>
      <c r="AC18" s="75">
        <f t="shared" ref="AC18" si="68">IF(ISERROR(VLOOKUP(AB18,$AB$28:$AD$43,2,FALSE)),0,(VLOOKUP(AB18,$AB$28:$AD$43,2,FALSE)))</f>
        <v>0</v>
      </c>
      <c r="AD18" s="75">
        <f t="shared" si="17"/>
        <v>0</v>
      </c>
      <c r="AE18" s="75">
        <f t="shared" si="18"/>
        <v>0</v>
      </c>
      <c r="AF18" s="75">
        <f t="shared" si="19"/>
        <v>0</v>
      </c>
      <c r="AG18" s="75">
        <f t="shared" si="20"/>
        <v>0</v>
      </c>
      <c r="AH18" s="75">
        <f t="shared" si="21"/>
        <v>0</v>
      </c>
      <c r="AI18" s="75">
        <f t="shared" si="22"/>
        <v>0</v>
      </c>
      <c r="AJ18" s="75">
        <f t="shared" si="23"/>
        <v>0</v>
      </c>
      <c r="AK18" s="75">
        <f t="shared" si="24"/>
        <v>0</v>
      </c>
      <c r="AL18" s="75"/>
      <c r="AM18" s="74">
        <v>13</v>
      </c>
      <c r="AN18" s="75">
        <f t="shared" si="25"/>
        <v>0</v>
      </c>
      <c r="AO18" s="75">
        <f t="shared" si="26"/>
        <v>0</v>
      </c>
      <c r="AP18" s="75">
        <f t="shared" si="27"/>
        <v>0</v>
      </c>
      <c r="AQ18" s="75">
        <f t="shared" si="28"/>
        <v>0</v>
      </c>
      <c r="AR18" s="75">
        <f t="shared" si="29"/>
        <v>0</v>
      </c>
      <c r="AS18" s="75">
        <f t="shared" si="30"/>
        <v>0</v>
      </c>
      <c r="AT18" s="75">
        <f t="shared" si="31"/>
        <v>0</v>
      </c>
      <c r="AU18" s="75">
        <f t="shared" si="32"/>
        <v>0</v>
      </c>
      <c r="AV18" s="75">
        <f t="shared" si="33"/>
        <v>0</v>
      </c>
      <c r="AW18" s="75"/>
      <c r="AX18" s="74">
        <v>13</v>
      </c>
      <c r="AY18" s="75">
        <f t="shared" si="34"/>
        <v>0</v>
      </c>
      <c r="AZ18" s="75">
        <f t="shared" si="35"/>
        <v>0</v>
      </c>
      <c r="BA18" s="75">
        <f t="shared" si="36"/>
        <v>0</v>
      </c>
      <c r="BB18" s="75">
        <f t="shared" si="37"/>
        <v>0</v>
      </c>
      <c r="BC18" s="75">
        <f t="shared" si="38"/>
        <v>0</v>
      </c>
      <c r="BD18" s="75">
        <f t="shared" si="39"/>
        <v>0</v>
      </c>
      <c r="BE18" s="75">
        <f t="shared" si="40"/>
        <v>0</v>
      </c>
      <c r="BF18" s="75">
        <f t="shared" si="41"/>
        <v>0</v>
      </c>
      <c r="BG18" s="75">
        <f t="shared" si="42"/>
        <v>0</v>
      </c>
      <c r="BH18" s="64"/>
      <c r="BI18" s="64"/>
      <c r="BJ18" s="74">
        <v>13</v>
      </c>
      <c r="BK18" s="75">
        <f t="shared" si="43"/>
        <v>0</v>
      </c>
      <c r="BL18" s="75">
        <f t="shared" si="44"/>
        <v>0</v>
      </c>
      <c r="BM18" s="75">
        <f t="shared" si="45"/>
        <v>0</v>
      </c>
      <c r="BN18" s="75">
        <f t="shared" si="46"/>
        <v>0</v>
      </c>
      <c r="BO18" s="75">
        <f t="shared" si="47"/>
        <v>0</v>
      </c>
      <c r="BP18" s="75">
        <f t="shared" si="48"/>
        <v>0</v>
      </c>
      <c r="BQ18" s="75">
        <f t="shared" si="49"/>
        <v>0</v>
      </c>
      <c r="BR18" s="75">
        <f t="shared" si="50"/>
        <v>0</v>
      </c>
      <c r="BS18" s="75">
        <f t="shared" si="51"/>
        <v>0</v>
      </c>
      <c r="BT18" s="64"/>
      <c r="BU18" s="64"/>
      <c r="BV18" s="64"/>
      <c r="BW18" s="64"/>
      <c r="BX18" s="64"/>
      <c r="BY18" s="79"/>
      <c r="BZ18" s="68">
        <v>13</v>
      </c>
      <c r="CA18" s="68" t="str">
        <f t="shared" si="52"/>
        <v>França</v>
      </c>
      <c r="CB18" s="68">
        <f t="shared" si="53"/>
        <v>8</v>
      </c>
      <c r="CC18" s="68">
        <f t="shared" si="0"/>
        <v>3</v>
      </c>
      <c r="CD18" s="68">
        <f t="shared" si="1"/>
        <v>4</v>
      </c>
      <c r="CE18" s="68">
        <f t="shared" si="2"/>
        <v>1</v>
      </c>
      <c r="CF18" s="68">
        <f t="shared" si="3"/>
        <v>19</v>
      </c>
      <c r="CG18" s="68">
        <f t="shared" si="4"/>
        <v>11</v>
      </c>
      <c r="CH18" s="68">
        <f t="shared" si="5"/>
        <v>8</v>
      </c>
      <c r="CI18" s="68">
        <f t="shared" si="6"/>
        <v>13</v>
      </c>
      <c r="CJ18" s="64"/>
      <c r="CK18" s="78"/>
      <c r="CL18" s="57">
        <f t="shared" si="54"/>
        <v>130358190800</v>
      </c>
      <c r="CM18" s="58"/>
      <c r="CN18" s="80">
        <v>13</v>
      </c>
      <c r="CO18" s="57">
        <f>LARGE(CL$6:CL$23,CN18)</f>
        <v>70249120795</v>
      </c>
      <c r="CP18" s="58"/>
      <c r="CQ18" s="82">
        <v>13</v>
      </c>
      <c r="CR18" s="57">
        <f t="shared" si="55"/>
        <v>18</v>
      </c>
      <c r="CS18" s="80"/>
    </row>
    <row r="19" spans="2:97" ht="21" customHeight="1" x14ac:dyDescent="0.25">
      <c r="B19" s="88" t="s">
        <v>43</v>
      </c>
      <c r="C19" s="88" t="str">
        <f t="shared" si="7"/>
        <v>Russia</v>
      </c>
      <c r="D19" s="88">
        <f t="shared" si="8"/>
        <v>8</v>
      </c>
      <c r="E19" s="88">
        <f t="shared" si="9"/>
        <v>2</v>
      </c>
      <c r="F19" s="88">
        <f t="shared" si="10"/>
        <v>1</v>
      </c>
      <c r="G19" s="88">
        <f t="shared" si="11"/>
        <v>5</v>
      </c>
      <c r="H19" s="88">
        <f t="shared" si="12"/>
        <v>7</v>
      </c>
      <c r="I19" s="88">
        <f t="shared" si="13"/>
        <v>12</v>
      </c>
      <c r="J19" s="88">
        <f t="shared" si="14"/>
        <v>-5</v>
      </c>
      <c r="K19" s="88">
        <f t="shared" si="15"/>
        <v>7</v>
      </c>
      <c r="L19" s="79"/>
      <c r="M19" s="79"/>
      <c r="N19" s="79"/>
      <c r="O19" s="79"/>
      <c r="P19" s="68">
        <f>Classificação!W28</f>
        <v>15</v>
      </c>
      <c r="Q19" s="68" t="str">
        <f>Classificação!N28</f>
        <v>Inglaterra</v>
      </c>
      <c r="R19" s="68">
        <f>Classificação!O28</f>
        <v>8</v>
      </c>
      <c r="S19" s="68">
        <f>Classificação!P28</f>
        <v>2</v>
      </c>
      <c r="T19" s="68">
        <f>Classificação!Q28</f>
        <v>2</v>
      </c>
      <c r="U19" s="68">
        <f>Classificação!R28</f>
        <v>4</v>
      </c>
      <c r="V19" s="68">
        <f>Classificação!S28</f>
        <v>6</v>
      </c>
      <c r="W19" s="68">
        <f>Classificação!T28</f>
        <v>14</v>
      </c>
      <c r="X19" s="68">
        <f>Classificação!U28</f>
        <v>-8</v>
      </c>
      <c r="Y19" s="68">
        <f>Classificação!V28</f>
        <v>8</v>
      </c>
      <c r="Z19" s="64">
        <v>240555171699</v>
      </c>
      <c r="AA19" s="64"/>
      <c r="AB19" s="74">
        <v>14</v>
      </c>
      <c r="AC19" s="75">
        <f t="shared" ref="AC19" si="69">IF(ISERROR(VLOOKUP(AB19,$AB$28:$AD$43,2,FALSE)),0,(VLOOKUP(AB19,$AB$28:$AD$43,2,FALSE)))</f>
        <v>0</v>
      </c>
      <c r="AD19" s="75">
        <f t="shared" si="17"/>
        <v>0</v>
      </c>
      <c r="AE19" s="75">
        <f t="shared" si="18"/>
        <v>0</v>
      </c>
      <c r="AF19" s="75">
        <f t="shared" si="19"/>
        <v>0</v>
      </c>
      <c r="AG19" s="75">
        <f t="shared" si="20"/>
        <v>0</v>
      </c>
      <c r="AH19" s="75">
        <f t="shared" si="21"/>
        <v>0</v>
      </c>
      <c r="AI19" s="75">
        <f t="shared" si="22"/>
        <v>0</v>
      </c>
      <c r="AJ19" s="75">
        <f t="shared" si="23"/>
        <v>0</v>
      </c>
      <c r="AK19" s="75">
        <f t="shared" si="24"/>
        <v>0</v>
      </c>
      <c r="AL19" s="75"/>
      <c r="AM19" s="74">
        <v>14</v>
      </c>
      <c r="AN19" s="75">
        <f t="shared" si="25"/>
        <v>0</v>
      </c>
      <c r="AO19" s="75">
        <f t="shared" si="26"/>
        <v>0</v>
      </c>
      <c r="AP19" s="75">
        <f t="shared" si="27"/>
        <v>0</v>
      </c>
      <c r="AQ19" s="75">
        <f t="shared" si="28"/>
        <v>0</v>
      </c>
      <c r="AR19" s="75">
        <f t="shared" si="29"/>
        <v>0</v>
      </c>
      <c r="AS19" s="75">
        <f t="shared" si="30"/>
        <v>0</v>
      </c>
      <c r="AT19" s="75">
        <f t="shared" si="31"/>
        <v>0</v>
      </c>
      <c r="AU19" s="75">
        <f t="shared" si="32"/>
        <v>0</v>
      </c>
      <c r="AV19" s="75">
        <f t="shared" si="33"/>
        <v>0</v>
      </c>
      <c r="AW19" s="75"/>
      <c r="AX19" s="74">
        <v>14</v>
      </c>
      <c r="AY19" s="75">
        <f t="shared" si="34"/>
        <v>0</v>
      </c>
      <c r="AZ19" s="75">
        <f t="shared" si="35"/>
        <v>0</v>
      </c>
      <c r="BA19" s="75">
        <f t="shared" si="36"/>
        <v>0</v>
      </c>
      <c r="BB19" s="75">
        <f t="shared" si="37"/>
        <v>0</v>
      </c>
      <c r="BC19" s="75">
        <f t="shared" si="38"/>
        <v>0</v>
      </c>
      <c r="BD19" s="75">
        <f t="shared" si="39"/>
        <v>0</v>
      </c>
      <c r="BE19" s="75">
        <f t="shared" si="40"/>
        <v>0</v>
      </c>
      <c r="BF19" s="75">
        <f t="shared" si="41"/>
        <v>0</v>
      </c>
      <c r="BG19" s="75">
        <f t="shared" si="42"/>
        <v>0</v>
      </c>
      <c r="BH19" s="64"/>
      <c r="BI19" s="64"/>
      <c r="BJ19" s="74">
        <v>14</v>
      </c>
      <c r="BK19" s="75">
        <f t="shared" si="43"/>
        <v>0</v>
      </c>
      <c r="BL19" s="75">
        <f t="shared" si="44"/>
        <v>0</v>
      </c>
      <c r="BM19" s="75">
        <f t="shared" si="45"/>
        <v>0</v>
      </c>
      <c r="BN19" s="75">
        <f t="shared" si="46"/>
        <v>0</v>
      </c>
      <c r="BO19" s="75">
        <f t="shared" si="47"/>
        <v>0</v>
      </c>
      <c r="BP19" s="75">
        <f t="shared" si="48"/>
        <v>0</v>
      </c>
      <c r="BQ19" s="75">
        <f t="shared" si="49"/>
        <v>0</v>
      </c>
      <c r="BR19" s="75">
        <f t="shared" si="50"/>
        <v>0</v>
      </c>
      <c r="BS19" s="75">
        <f t="shared" si="51"/>
        <v>0</v>
      </c>
      <c r="BT19" s="64"/>
      <c r="BU19" s="64"/>
      <c r="BV19" s="64"/>
      <c r="BW19" s="64"/>
      <c r="BX19" s="64"/>
      <c r="BY19" s="79"/>
      <c r="BZ19" s="68">
        <v>14</v>
      </c>
      <c r="CA19" s="68" t="str">
        <f t="shared" si="52"/>
        <v>Inglaterra</v>
      </c>
      <c r="CB19" s="68">
        <f t="shared" si="53"/>
        <v>8</v>
      </c>
      <c r="CC19" s="68">
        <f t="shared" si="0"/>
        <v>2</v>
      </c>
      <c r="CD19" s="68">
        <f t="shared" si="1"/>
        <v>2</v>
      </c>
      <c r="CE19" s="68">
        <f t="shared" si="2"/>
        <v>4</v>
      </c>
      <c r="CF19" s="68">
        <f t="shared" si="3"/>
        <v>6</v>
      </c>
      <c r="CG19" s="68">
        <f t="shared" si="4"/>
        <v>14</v>
      </c>
      <c r="CH19" s="68">
        <f t="shared" si="5"/>
        <v>-8</v>
      </c>
      <c r="CI19" s="68">
        <f t="shared" si="6"/>
        <v>8</v>
      </c>
      <c r="CJ19" s="64"/>
      <c r="CK19" s="78"/>
      <c r="CL19" s="57">
        <f t="shared" si="54"/>
        <v>80242060799</v>
      </c>
      <c r="CM19" s="58"/>
      <c r="CN19" s="80">
        <v>14</v>
      </c>
      <c r="CO19" s="57">
        <f t="shared" si="65"/>
        <v>70245070796</v>
      </c>
      <c r="CP19" s="58"/>
      <c r="CQ19" s="82">
        <v>14</v>
      </c>
      <c r="CR19" s="57">
        <f t="shared" si="55"/>
        <v>17</v>
      </c>
      <c r="CS19" s="80"/>
    </row>
    <row r="20" spans="2:97" ht="21" customHeight="1" x14ac:dyDescent="0.25">
      <c r="B20" s="73" t="s">
        <v>44</v>
      </c>
      <c r="C20" s="73" t="str">
        <f t="shared" si="7"/>
        <v>Espanha</v>
      </c>
      <c r="D20" s="73">
        <f t="shared" si="8"/>
        <v>9</v>
      </c>
      <c r="E20" s="73">
        <f t="shared" si="9"/>
        <v>0</v>
      </c>
      <c r="F20" s="73">
        <f t="shared" si="10"/>
        <v>4</v>
      </c>
      <c r="G20" s="73">
        <f t="shared" si="11"/>
        <v>5</v>
      </c>
      <c r="H20" s="73">
        <f t="shared" si="12"/>
        <v>1</v>
      </c>
      <c r="I20" s="73">
        <f t="shared" si="13"/>
        <v>12</v>
      </c>
      <c r="J20" s="73">
        <f t="shared" si="14"/>
        <v>-11</v>
      </c>
      <c r="K20" s="73">
        <f t="shared" si="15"/>
        <v>4</v>
      </c>
      <c r="L20" s="79"/>
      <c r="M20" s="79"/>
      <c r="N20" s="79"/>
      <c r="O20" s="79"/>
      <c r="P20" s="68">
        <f>Classificação!W29</f>
        <v>16</v>
      </c>
      <c r="Q20" s="68" t="str">
        <f>Classificação!N29</f>
        <v>México</v>
      </c>
      <c r="R20" s="68">
        <f>Classificação!O29</f>
        <v>8</v>
      </c>
      <c r="S20" s="68">
        <f>Classificação!P29</f>
        <v>4</v>
      </c>
      <c r="T20" s="68">
        <f>Classificação!Q29</f>
        <v>2</v>
      </c>
      <c r="U20" s="68">
        <f>Classificação!R29</f>
        <v>2</v>
      </c>
      <c r="V20" s="68">
        <f>Classificação!S29</f>
        <v>13</v>
      </c>
      <c r="W20" s="68">
        <f>Classificação!T29</f>
        <v>10</v>
      </c>
      <c r="X20" s="68">
        <f>Classificação!U29</f>
        <v>3</v>
      </c>
      <c r="Y20" s="68">
        <f>Classificação!V29</f>
        <v>14</v>
      </c>
      <c r="Z20" s="64">
        <v>210549151698</v>
      </c>
      <c r="AA20" s="64"/>
      <c r="AB20" s="74">
        <v>15</v>
      </c>
      <c r="AC20" s="75">
        <f t="shared" ref="AC20" si="70">IF(ISERROR(VLOOKUP(AB20,$AB$28:$AD$43,2,FALSE)),0,(VLOOKUP(AB20,$AB$28:$AD$43,2,FALSE)))</f>
        <v>0</v>
      </c>
      <c r="AD20" s="75">
        <f t="shared" si="17"/>
        <v>0</v>
      </c>
      <c r="AE20" s="75">
        <f t="shared" si="18"/>
        <v>0</v>
      </c>
      <c r="AF20" s="75">
        <f t="shared" si="19"/>
        <v>0</v>
      </c>
      <c r="AG20" s="75">
        <f t="shared" si="20"/>
        <v>0</v>
      </c>
      <c r="AH20" s="75">
        <f t="shared" si="21"/>
        <v>0</v>
      </c>
      <c r="AI20" s="75">
        <f t="shared" si="22"/>
        <v>0</v>
      </c>
      <c r="AJ20" s="75">
        <f t="shared" si="23"/>
        <v>0</v>
      </c>
      <c r="AK20" s="75">
        <f t="shared" si="24"/>
        <v>0</v>
      </c>
      <c r="AL20" s="75"/>
      <c r="AM20" s="74">
        <v>15</v>
      </c>
      <c r="AN20" s="75">
        <f t="shared" si="25"/>
        <v>0</v>
      </c>
      <c r="AO20" s="75">
        <f t="shared" si="26"/>
        <v>0</v>
      </c>
      <c r="AP20" s="75">
        <f t="shared" si="27"/>
        <v>0</v>
      </c>
      <c r="AQ20" s="75">
        <f t="shared" si="28"/>
        <v>0</v>
      </c>
      <c r="AR20" s="75">
        <f t="shared" si="29"/>
        <v>0</v>
      </c>
      <c r="AS20" s="75">
        <f t="shared" si="30"/>
        <v>0</v>
      </c>
      <c r="AT20" s="75">
        <f t="shared" si="31"/>
        <v>0</v>
      </c>
      <c r="AU20" s="75">
        <f t="shared" si="32"/>
        <v>0</v>
      </c>
      <c r="AV20" s="75">
        <f t="shared" si="33"/>
        <v>0</v>
      </c>
      <c r="AW20" s="75"/>
      <c r="AX20" s="74">
        <v>15</v>
      </c>
      <c r="AY20" s="75">
        <f t="shared" si="34"/>
        <v>0</v>
      </c>
      <c r="AZ20" s="75">
        <f t="shared" si="35"/>
        <v>0</v>
      </c>
      <c r="BA20" s="75">
        <f t="shared" si="36"/>
        <v>0</v>
      </c>
      <c r="BB20" s="75">
        <f t="shared" si="37"/>
        <v>0</v>
      </c>
      <c r="BC20" s="75">
        <f t="shared" si="38"/>
        <v>0</v>
      </c>
      <c r="BD20" s="75">
        <f t="shared" si="39"/>
        <v>0</v>
      </c>
      <c r="BE20" s="75">
        <f t="shared" si="40"/>
        <v>0</v>
      </c>
      <c r="BF20" s="75">
        <f t="shared" si="41"/>
        <v>0</v>
      </c>
      <c r="BG20" s="75">
        <f t="shared" si="42"/>
        <v>0</v>
      </c>
      <c r="BH20" s="64"/>
      <c r="BI20" s="64"/>
      <c r="BJ20" s="74">
        <v>15</v>
      </c>
      <c r="BK20" s="75">
        <f t="shared" si="43"/>
        <v>0</v>
      </c>
      <c r="BL20" s="75">
        <f t="shared" si="44"/>
        <v>0</v>
      </c>
      <c r="BM20" s="75">
        <f t="shared" si="45"/>
        <v>0</v>
      </c>
      <c r="BN20" s="75">
        <f t="shared" si="46"/>
        <v>0</v>
      </c>
      <c r="BO20" s="75">
        <f t="shared" si="47"/>
        <v>0</v>
      </c>
      <c r="BP20" s="75">
        <f t="shared" si="48"/>
        <v>0</v>
      </c>
      <c r="BQ20" s="75">
        <f t="shared" si="49"/>
        <v>0</v>
      </c>
      <c r="BR20" s="75">
        <f t="shared" si="50"/>
        <v>0</v>
      </c>
      <c r="BS20" s="75">
        <f t="shared" si="51"/>
        <v>0</v>
      </c>
      <c r="BT20" s="64"/>
      <c r="BU20" s="64"/>
      <c r="BV20" s="64"/>
      <c r="BW20" s="64"/>
      <c r="BX20" s="64"/>
      <c r="BY20" s="79"/>
      <c r="BZ20" s="68">
        <v>15</v>
      </c>
      <c r="CA20" s="68" t="str">
        <f t="shared" si="52"/>
        <v>México</v>
      </c>
      <c r="CB20" s="68">
        <f t="shared" si="53"/>
        <v>8</v>
      </c>
      <c r="CC20" s="68">
        <f t="shared" si="0"/>
        <v>4</v>
      </c>
      <c r="CD20" s="68">
        <f t="shared" si="1"/>
        <v>2</v>
      </c>
      <c r="CE20" s="68">
        <f t="shared" si="2"/>
        <v>2</v>
      </c>
      <c r="CF20" s="68">
        <f t="shared" si="3"/>
        <v>13</v>
      </c>
      <c r="CG20" s="68">
        <f t="shared" si="4"/>
        <v>10</v>
      </c>
      <c r="CH20" s="68">
        <f t="shared" si="5"/>
        <v>3</v>
      </c>
      <c r="CI20" s="68">
        <f t="shared" si="6"/>
        <v>14</v>
      </c>
      <c r="CJ20" s="64"/>
      <c r="CK20" s="78"/>
      <c r="CL20" s="57">
        <f t="shared" si="54"/>
        <v>140453130798</v>
      </c>
      <c r="CM20" s="58"/>
      <c r="CN20" s="80">
        <v>15</v>
      </c>
      <c r="CO20" s="57">
        <f>LARGE(CL$6:CL$23,CN20)</f>
        <v>40039010910</v>
      </c>
      <c r="CP20" s="58"/>
      <c r="CQ20" s="82">
        <v>15</v>
      </c>
      <c r="CR20" s="57">
        <f t="shared" si="55"/>
        <v>3</v>
      </c>
      <c r="CS20" s="80"/>
    </row>
    <row r="21" spans="2:97" ht="21" customHeight="1" x14ac:dyDescent="0.25">
      <c r="B21" s="88" t="s">
        <v>45</v>
      </c>
      <c r="C21" s="88" t="str">
        <f t="shared" si="7"/>
        <v>Brasil</v>
      </c>
      <c r="D21" s="88">
        <f t="shared" si="8"/>
        <v>9</v>
      </c>
      <c r="E21" s="88">
        <f t="shared" si="9"/>
        <v>0</v>
      </c>
      <c r="F21" s="88">
        <f t="shared" si="10"/>
        <v>2</v>
      </c>
      <c r="G21" s="88">
        <f t="shared" si="11"/>
        <v>7</v>
      </c>
      <c r="H21" s="88">
        <f t="shared" si="12"/>
        <v>5</v>
      </c>
      <c r="I21" s="88">
        <f t="shared" si="13"/>
        <v>20</v>
      </c>
      <c r="J21" s="88">
        <f t="shared" si="14"/>
        <v>-15</v>
      </c>
      <c r="K21" s="88">
        <f t="shared" si="15"/>
        <v>2</v>
      </c>
      <c r="L21" s="79"/>
      <c r="M21" s="79"/>
      <c r="N21" s="79"/>
      <c r="O21" s="79"/>
      <c r="P21" s="68">
        <f>Classificação!W30</f>
        <v>17</v>
      </c>
      <c r="Q21" s="68" t="str">
        <f>Classificação!N30</f>
        <v>Croácia</v>
      </c>
      <c r="R21" s="68">
        <f>Classificação!O30</f>
        <v>8</v>
      </c>
      <c r="S21" s="68">
        <f>Classificação!P30</f>
        <v>3</v>
      </c>
      <c r="T21" s="68">
        <f>Classificação!Q30</f>
        <v>3</v>
      </c>
      <c r="U21" s="68">
        <f>Classificação!R30</f>
        <v>2</v>
      </c>
      <c r="V21" s="68">
        <f>Classificação!S30</f>
        <v>9</v>
      </c>
      <c r="W21" s="68">
        <f>Classificação!T30</f>
        <v>10</v>
      </c>
      <c r="X21" s="68">
        <f>Classificação!U30</f>
        <v>-1</v>
      </c>
      <c r="Y21" s="68">
        <f>Classificação!V30</f>
        <v>12</v>
      </c>
      <c r="Z21" s="64">
        <v>381268281697</v>
      </c>
      <c r="AA21" s="64"/>
      <c r="AB21" s="74">
        <v>16</v>
      </c>
      <c r="AC21" s="75">
        <f t="shared" ref="AC21" si="71">IF(ISERROR(VLOOKUP(AB21,$AB$28:$AD$43,2,FALSE)),0,(VLOOKUP(AB21,$AB$28:$AD$43,2,FALSE)))</f>
        <v>0</v>
      </c>
      <c r="AD21" s="75">
        <f t="shared" si="17"/>
        <v>0</v>
      </c>
      <c r="AE21" s="75">
        <f t="shared" si="18"/>
        <v>0</v>
      </c>
      <c r="AF21" s="75">
        <f t="shared" si="19"/>
        <v>0</v>
      </c>
      <c r="AG21" s="75">
        <f t="shared" si="20"/>
        <v>0</v>
      </c>
      <c r="AH21" s="75">
        <f t="shared" si="21"/>
        <v>0</v>
      </c>
      <c r="AI21" s="75">
        <f t="shared" si="22"/>
        <v>0</v>
      </c>
      <c r="AJ21" s="75">
        <f t="shared" si="23"/>
        <v>0</v>
      </c>
      <c r="AK21" s="75">
        <f t="shared" si="24"/>
        <v>0</v>
      </c>
      <c r="AL21" s="75"/>
      <c r="AM21" s="74">
        <v>16</v>
      </c>
      <c r="AN21" s="75">
        <f t="shared" si="25"/>
        <v>0</v>
      </c>
      <c r="AO21" s="75">
        <f t="shared" si="26"/>
        <v>0</v>
      </c>
      <c r="AP21" s="75">
        <f t="shared" si="27"/>
        <v>0</v>
      </c>
      <c r="AQ21" s="75">
        <f t="shared" si="28"/>
        <v>0</v>
      </c>
      <c r="AR21" s="75">
        <f t="shared" si="29"/>
        <v>0</v>
      </c>
      <c r="AS21" s="75">
        <f t="shared" si="30"/>
        <v>0</v>
      </c>
      <c r="AT21" s="75">
        <f t="shared" si="31"/>
        <v>0</v>
      </c>
      <c r="AU21" s="75">
        <f t="shared" si="32"/>
        <v>0</v>
      </c>
      <c r="AV21" s="75">
        <f t="shared" si="33"/>
        <v>0</v>
      </c>
      <c r="AW21" s="75"/>
      <c r="AX21" s="74">
        <v>16</v>
      </c>
      <c r="AY21" s="75">
        <f t="shared" si="34"/>
        <v>0</v>
      </c>
      <c r="AZ21" s="75">
        <f t="shared" si="35"/>
        <v>0</v>
      </c>
      <c r="BA21" s="75">
        <f t="shared" si="36"/>
        <v>0</v>
      </c>
      <c r="BB21" s="75">
        <f t="shared" si="37"/>
        <v>0</v>
      </c>
      <c r="BC21" s="75">
        <f t="shared" si="38"/>
        <v>0</v>
      </c>
      <c r="BD21" s="75">
        <f t="shared" si="39"/>
        <v>0</v>
      </c>
      <c r="BE21" s="75">
        <f t="shared" si="40"/>
        <v>0</v>
      </c>
      <c r="BF21" s="75">
        <f t="shared" si="41"/>
        <v>0</v>
      </c>
      <c r="BG21" s="75">
        <f t="shared" si="42"/>
        <v>0</v>
      </c>
      <c r="BH21" s="64"/>
      <c r="BI21" s="64"/>
      <c r="BJ21" s="74">
        <v>16</v>
      </c>
      <c r="BK21" s="75">
        <f t="shared" si="43"/>
        <v>0</v>
      </c>
      <c r="BL21" s="75">
        <f t="shared" si="44"/>
        <v>0</v>
      </c>
      <c r="BM21" s="75">
        <f t="shared" si="45"/>
        <v>0</v>
      </c>
      <c r="BN21" s="75">
        <f t="shared" si="46"/>
        <v>0</v>
      </c>
      <c r="BO21" s="75">
        <f t="shared" si="47"/>
        <v>0</v>
      </c>
      <c r="BP21" s="75">
        <f t="shared" si="48"/>
        <v>0</v>
      </c>
      <c r="BQ21" s="75">
        <f t="shared" si="49"/>
        <v>0</v>
      </c>
      <c r="BR21" s="75">
        <f t="shared" si="50"/>
        <v>0</v>
      </c>
      <c r="BS21" s="75">
        <f t="shared" si="51"/>
        <v>0</v>
      </c>
      <c r="BT21" s="64"/>
      <c r="BU21" s="64"/>
      <c r="BV21" s="64"/>
      <c r="BW21" s="64"/>
      <c r="BX21" s="64"/>
      <c r="BY21" s="79"/>
      <c r="BZ21" s="68">
        <v>16</v>
      </c>
      <c r="CA21" s="68" t="str">
        <f t="shared" si="52"/>
        <v>Croácia</v>
      </c>
      <c r="CB21" s="68">
        <f t="shared" si="53"/>
        <v>8</v>
      </c>
      <c r="CC21" s="68">
        <f t="shared" si="0"/>
        <v>3</v>
      </c>
      <c r="CD21" s="68">
        <f t="shared" si="1"/>
        <v>3</v>
      </c>
      <c r="CE21" s="68">
        <f t="shared" si="2"/>
        <v>2</v>
      </c>
      <c r="CF21" s="68">
        <f t="shared" si="3"/>
        <v>9</v>
      </c>
      <c r="CG21" s="68">
        <f t="shared" si="4"/>
        <v>10</v>
      </c>
      <c r="CH21" s="68">
        <f t="shared" si="5"/>
        <v>-1</v>
      </c>
      <c r="CI21" s="68">
        <f t="shared" si="6"/>
        <v>12</v>
      </c>
      <c r="CJ21" s="64"/>
      <c r="CK21" s="78"/>
      <c r="CL21" s="57">
        <f t="shared" si="54"/>
        <v>120349090797</v>
      </c>
      <c r="CM21" s="58"/>
      <c r="CN21" s="80">
        <v>16</v>
      </c>
      <c r="CO21" s="57">
        <f t="shared" si="65"/>
        <v>20035050911</v>
      </c>
      <c r="CP21" s="58"/>
      <c r="CQ21" s="82">
        <v>16</v>
      </c>
      <c r="CR21" s="57">
        <f t="shared" si="55"/>
        <v>2</v>
      </c>
      <c r="CS21" s="80"/>
    </row>
    <row r="22" spans="2:97" ht="21" customHeight="1" x14ac:dyDescent="0.25">
      <c r="B22" s="73" t="s">
        <v>46</v>
      </c>
      <c r="C22" s="73" t="str">
        <f t="shared" si="7"/>
        <v>Suécia- WO</v>
      </c>
      <c r="D22" s="73">
        <f t="shared" si="8"/>
        <v>0</v>
      </c>
      <c r="E22" s="73">
        <f t="shared" si="9"/>
        <v>0</v>
      </c>
      <c r="F22" s="73">
        <f t="shared" si="10"/>
        <v>0</v>
      </c>
      <c r="G22" s="73">
        <f t="shared" si="11"/>
        <v>0</v>
      </c>
      <c r="H22" s="73">
        <f t="shared" si="12"/>
        <v>0</v>
      </c>
      <c r="I22" s="73">
        <f t="shared" si="13"/>
        <v>0</v>
      </c>
      <c r="J22" s="73">
        <f t="shared" si="14"/>
        <v>0</v>
      </c>
      <c r="K22" s="73">
        <f t="shared" si="15"/>
        <v>0</v>
      </c>
      <c r="L22" s="79"/>
      <c r="M22" s="79"/>
      <c r="N22" s="79"/>
      <c r="O22" s="79"/>
      <c r="P22" s="68">
        <f>Classificação!W31</f>
        <v>18</v>
      </c>
      <c r="Q22" s="68" t="str">
        <f>Classificação!N31</f>
        <v>Russia</v>
      </c>
      <c r="R22" s="68">
        <f>Classificação!O31</f>
        <v>8</v>
      </c>
      <c r="S22" s="68">
        <f>Classificação!P31</f>
        <v>2</v>
      </c>
      <c r="T22" s="68">
        <f>Classificação!Q31</f>
        <v>1</v>
      </c>
      <c r="U22" s="68">
        <f>Classificação!R31</f>
        <v>5</v>
      </c>
      <c r="V22" s="68">
        <f>Classificação!S31</f>
        <v>7</v>
      </c>
      <c r="W22" s="68">
        <f>Classificação!T31</f>
        <v>12</v>
      </c>
      <c r="X22" s="68">
        <f>Classificação!U31</f>
        <v>-5</v>
      </c>
      <c r="Y22" s="68">
        <f>Classificação!V31</f>
        <v>7</v>
      </c>
      <c r="Z22" s="64">
        <v>320964181696</v>
      </c>
      <c r="AA22" s="64"/>
      <c r="AB22" s="74">
        <v>17</v>
      </c>
      <c r="AC22" s="75">
        <f t="shared" ref="AC22" si="72">IF(ISERROR(VLOOKUP(AB22,$AB$28:$AD$43,2,FALSE)),0,(VLOOKUP(AB22,$AB$28:$AD$43,2,FALSE)))</f>
        <v>0</v>
      </c>
      <c r="AD22" s="75">
        <f t="shared" si="17"/>
        <v>0</v>
      </c>
      <c r="AE22" s="75">
        <f t="shared" si="18"/>
        <v>0</v>
      </c>
      <c r="AF22" s="75">
        <f t="shared" si="19"/>
        <v>0</v>
      </c>
      <c r="AG22" s="75">
        <f t="shared" si="20"/>
        <v>0</v>
      </c>
      <c r="AH22" s="75">
        <f t="shared" si="21"/>
        <v>0</v>
      </c>
      <c r="AI22" s="75">
        <f t="shared" si="22"/>
        <v>0</v>
      </c>
      <c r="AJ22" s="75">
        <f t="shared" si="23"/>
        <v>0</v>
      </c>
      <c r="AK22" s="75">
        <f t="shared" si="24"/>
        <v>0</v>
      </c>
      <c r="AL22" s="75"/>
      <c r="AM22" s="74">
        <v>17</v>
      </c>
      <c r="AN22" s="75">
        <f t="shared" si="25"/>
        <v>0</v>
      </c>
      <c r="AO22" s="75">
        <f t="shared" si="26"/>
        <v>0</v>
      </c>
      <c r="AP22" s="75">
        <f t="shared" si="27"/>
        <v>0</v>
      </c>
      <c r="AQ22" s="75">
        <f t="shared" si="28"/>
        <v>0</v>
      </c>
      <c r="AR22" s="75">
        <f t="shared" si="29"/>
        <v>0</v>
      </c>
      <c r="AS22" s="75">
        <f t="shared" si="30"/>
        <v>0</v>
      </c>
      <c r="AT22" s="75">
        <f t="shared" si="31"/>
        <v>0</v>
      </c>
      <c r="AU22" s="75">
        <f t="shared" si="32"/>
        <v>0</v>
      </c>
      <c r="AV22" s="75">
        <f t="shared" si="33"/>
        <v>0</v>
      </c>
      <c r="AW22" s="75"/>
      <c r="AX22" s="74">
        <v>17</v>
      </c>
      <c r="AY22" s="75">
        <f t="shared" si="34"/>
        <v>0</v>
      </c>
      <c r="AZ22" s="75">
        <f t="shared" si="35"/>
        <v>0</v>
      </c>
      <c r="BA22" s="75">
        <f t="shared" si="36"/>
        <v>0</v>
      </c>
      <c r="BB22" s="75">
        <f t="shared" si="37"/>
        <v>0</v>
      </c>
      <c r="BC22" s="75">
        <f t="shared" si="38"/>
        <v>0</v>
      </c>
      <c r="BD22" s="75">
        <f t="shared" si="39"/>
        <v>0</v>
      </c>
      <c r="BE22" s="75">
        <f t="shared" si="40"/>
        <v>0</v>
      </c>
      <c r="BF22" s="75">
        <f t="shared" si="41"/>
        <v>0</v>
      </c>
      <c r="BG22" s="75">
        <f t="shared" si="42"/>
        <v>0</v>
      </c>
      <c r="BH22" s="64"/>
      <c r="BI22" s="64"/>
      <c r="BJ22" s="74">
        <v>17</v>
      </c>
      <c r="BK22" s="75">
        <f t="shared" si="43"/>
        <v>0</v>
      </c>
      <c r="BL22" s="75">
        <f t="shared" si="44"/>
        <v>0</v>
      </c>
      <c r="BM22" s="75">
        <f t="shared" si="45"/>
        <v>0</v>
      </c>
      <c r="BN22" s="75">
        <f t="shared" si="46"/>
        <v>0</v>
      </c>
      <c r="BO22" s="75">
        <f t="shared" si="47"/>
        <v>0</v>
      </c>
      <c r="BP22" s="75">
        <f t="shared" si="48"/>
        <v>0</v>
      </c>
      <c r="BQ22" s="75">
        <f t="shared" si="49"/>
        <v>0</v>
      </c>
      <c r="BR22" s="75">
        <f t="shared" si="50"/>
        <v>0</v>
      </c>
      <c r="BS22" s="75">
        <f t="shared" si="51"/>
        <v>0</v>
      </c>
      <c r="BT22" s="64"/>
      <c r="BU22" s="64"/>
      <c r="BV22" s="64"/>
      <c r="BW22" s="64"/>
      <c r="BX22" s="64"/>
      <c r="BY22" s="79"/>
      <c r="BZ22" s="68">
        <v>17</v>
      </c>
      <c r="CA22" s="68" t="str">
        <f t="shared" si="52"/>
        <v>Russia</v>
      </c>
      <c r="CB22" s="68">
        <f t="shared" si="53"/>
        <v>8</v>
      </c>
      <c r="CC22" s="68">
        <f t="shared" si="0"/>
        <v>2</v>
      </c>
      <c r="CD22" s="68">
        <f t="shared" si="1"/>
        <v>1</v>
      </c>
      <c r="CE22" s="68">
        <f t="shared" si="2"/>
        <v>5</v>
      </c>
      <c r="CF22" s="68">
        <f t="shared" si="3"/>
        <v>7</v>
      </c>
      <c r="CG22" s="68">
        <f t="shared" si="4"/>
        <v>12</v>
      </c>
      <c r="CH22" s="68">
        <f t="shared" si="5"/>
        <v>-5</v>
      </c>
      <c r="CI22" s="68">
        <f t="shared" si="6"/>
        <v>7</v>
      </c>
      <c r="CJ22" s="64"/>
      <c r="CK22" s="78"/>
      <c r="CL22" s="57">
        <f t="shared" si="54"/>
        <v>70245070796</v>
      </c>
      <c r="CM22" s="58"/>
      <c r="CN22" s="80">
        <v>17</v>
      </c>
      <c r="CO22" s="57">
        <f>LARGE(CL$6:CL$23,CN22)</f>
        <v>50000006</v>
      </c>
      <c r="CP22" s="58"/>
      <c r="CQ22" s="82">
        <v>17</v>
      </c>
      <c r="CR22" s="57">
        <f t="shared" si="55"/>
        <v>7</v>
      </c>
      <c r="CS22" s="80"/>
    </row>
    <row r="23" spans="2:97" ht="21" customHeight="1" x14ac:dyDescent="0.25">
      <c r="B23" s="88" t="s">
        <v>47</v>
      </c>
      <c r="C23" s="88" t="str">
        <f t="shared" si="7"/>
        <v>Nigéria- WO</v>
      </c>
      <c r="D23" s="88">
        <f t="shared" si="8"/>
        <v>0</v>
      </c>
      <c r="E23" s="88">
        <f t="shared" si="9"/>
        <v>0</v>
      </c>
      <c r="F23" s="88">
        <f t="shared" si="10"/>
        <v>0</v>
      </c>
      <c r="G23" s="88">
        <f t="shared" si="11"/>
        <v>0</v>
      </c>
      <c r="H23" s="88">
        <f t="shared" si="12"/>
        <v>0</v>
      </c>
      <c r="I23" s="88">
        <f t="shared" si="13"/>
        <v>0</v>
      </c>
      <c r="J23" s="88">
        <f t="shared" si="14"/>
        <v>0</v>
      </c>
      <c r="K23" s="88">
        <f t="shared" si="15"/>
        <v>0</v>
      </c>
      <c r="L23" s="79"/>
      <c r="M23" s="79"/>
      <c r="N23" s="79"/>
      <c r="O23" s="79"/>
      <c r="P23" s="68">
        <f>Classificação!W32</f>
        <v>19</v>
      </c>
      <c r="Q23" s="68" t="str">
        <f>Classificação!N32</f>
        <v>Polônia</v>
      </c>
      <c r="R23" s="68">
        <f>Classificação!O32</f>
        <v>8</v>
      </c>
      <c r="S23" s="68">
        <f>Classificação!P32</f>
        <v>2</v>
      </c>
      <c r="T23" s="68">
        <f>Classificação!Q32</f>
        <v>1</v>
      </c>
      <c r="U23" s="68">
        <f>Classificação!R32</f>
        <v>5</v>
      </c>
      <c r="V23" s="68">
        <f>Classificação!S32</f>
        <v>12</v>
      </c>
      <c r="W23" s="68">
        <f>Classificação!T32</f>
        <v>13</v>
      </c>
      <c r="X23" s="68">
        <f>Classificação!U32</f>
        <v>-1</v>
      </c>
      <c r="Y23" s="68">
        <f>Classificação!V32</f>
        <v>7</v>
      </c>
      <c r="Z23" s="64">
        <v>170445171695</v>
      </c>
      <c r="AA23" s="64"/>
      <c r="AB23" s="74">
        <v>18</v>
      </c>
      <c r="AC23" s="75">
        <f t="shared" ref="AC23" si="73">IF(ISERROR(VLOOKUP(AB23,$AB$28:$AD$43,2,FALSE)),0,(VLOOKUP(AB23,$AB$28:$AD$43,2,FALSE)))</f>
        <v>0</v>
      </c>
      <c r="AD23" s="75">
        <f t="shared" si="17"/>
        <v>0</v>
      </c>
      <c r="AE23" s="75">
        <f t="shared" si="18"/>
        <v>0</v>
      </c>
      <c r="AF23" s="75">
        <f t="shared" si="19"/>
        <v>0</v>
      </c>
      <c r="AG23" s="75">
        <f t="shared" si="20"/>
        <v>0</v>
      </c>
      <c r="AH23" s="75">
        <f t="shared" si="21"/>
        <v>0</v>
      </c>
      <c r="AI23" s="75">
        <f t="shared" si="22"/>
        <v>0</v>
      </c>
      <c r="AJ23" s="75">
        <f t="shared" si="23"/>
        <v>0</v>
      </c>
      <c r="AK23" s="75">
        <f t="shared" si="24"/>
        <v>0</v>
      </c>
      <c r="AL23" s="75"/>
      <c r="AM23" s="74">
        <v>18</v>
      </c>
      <c r="AN23" s="75">
        <f t="shared" si="25"/>
        <v>0</v>
      </c>
      <c r="AO23" s="75">
        <f t="shared" si="26"/>
        <v>0</v>
      </c>
      <c r="AP23" s="75">
        <f t="shared" si="27"/>
        <v>0</v>
      </c>
      <c r="AQ23" s="75">
        <f t="shared" si="28"/>
        <v>0</v>
      </c>
      <c r="AR23" s="75">
        <f t="shared" si="29"/>
        <v>0</v>
      </c>
      <c r="AS23" s="75">
        <f t="shared" si="30"/>
        <v>0</v>
      </c>
      <c r="AT23" s="75">
        <f t="shared" si="31"/>
        <v>0</v>
      </c>
      <c r="AU23" s="75">
        <f t="shared" si="32"/>
        <v>0</v>
      </c>
      <c r="AV23" s="75">
        <f t="shared" si="33"/>
        <v>0</v>
      </c>
      <c r="AW23" s="75"/>
      <c r="AX23" s="74">
        <v>18</v>
      </c>
      <c r="AY23" s="75">
        <f t="shared" si="34"/>
        <v>0</v>
      </c>
      <c r="AZ23" s="75">
        <f t="shared" si="35"/>
        <v>0</v>
      </c>
      <c r="BA23" s="75">
        <f t="shared" si="36"/>
        <v>0</v>
      </c>
      <c r="BB23" s="75">
        <f t="shared" si="37"/>
        <v>0</v>
      </c>
      <c r="BC23" s="75">
        <f t="shared" si="38"/>
        <v>0</v>
      </c>
      <c r="BD23" s="75">
        <f t="shared" si="39"/>
        <v>0</v>
      </c>
      <c r="BE23" s="75">
        <f t="shared" si="40"/>
        <v>0</v>
      </c>
      <c r="BF23" s="75">
        <f t="shared" si="41"/>
        <v>0</v>
      </c>
      <c r="BG23" s="75">
        <f t="shared" si="42"/>
        <v>0</v>
      </c>
      <c r="BH23" s="79"/>
      <c r="BI23" s="79"/>
      <c r="BJ23" s="74">
        <v>18</v>
      </c>
      <c r="BK23" s="75">
        <f t="shared" si="43"/>
        <v>0</v>
      </c>
      <c r="BL23" s="75">
        <f t="shared" si="44"/>
        <v>0</v>
      </c>
      <c r="BM23" s="75">
        <f t="shared" si="45"/>
        <v>0</v>
      </c>
      <c r="BN23" s="75">
        <f t="shared" si="46"/>
        <v>0</v>
      </c>
      <c r="BO23" s="75">
        <f t="shared" si="47"/>
        <v>0</v>
      </c>
      <c r="BP23" s="75">
        <f t="shared" si="48"/>
        <v>0</v>
      </c>
      <c r="BQ23" s="75">
        <f t="shared" si="49"/>
        <v>0</v>
      </c>
      <c r="BR23" s="75">
        <f t="shared" si="50"/>
        <v>0</v>
      </c>
      <c r="BS23" s="75">
        <f t="shared" si="51"/>
        <v>0</v>
      </c>
      <c r="BT23" s="79"/>
      <c r="BU23" s="79"/>
      <c r="BV23" s="79"/>
      <c r="BW23" s="79"/>
      <c r="BX23" s="79"/>
      <c r="BY23" s="79"/>
      <c r="BZ23" s="83">
        <v>18</v>
      </c>
      <c r="CA23" s="68" t="str">
        <f t="shared" si="52"/>
        <v>Polônia</v>
      </c>
      <c r="CB23" s="68">
        <f t="shared" si="53"/>
        <v>8</v>
      </c>
      <c r="CC23" s="68">
        <f t="shared" si="0"/>
        <v>2</v>
      </c>
      <c r="CD23" s="68">
        <f t="shared" si="1"/>
        <v>1</v>
      </c>
      <c r="CE23" s="68">
        <f t="shared" si="2"/>
        <v>5</v>
      </c>
      <c r="CF23" s="68">
        <f t="shared" si="3"/>
        <v>12</v>
      </c>
      <c r="CG23" s="68">
        <f t="shared" si="4"/>
        <v>13</v>
      </c>
      <c r="CH23" s="68">
        <f t="shared" si="5"/>
        <v>-1</v>
      </c>
      <c r="CI23" s="68">
        <f t="shared" si="6"/>
        <v>7</v>
      </c>
      <c r="CJ23" s="79"/>
      <c r="CK23" s="80"/>
      <c r="CL23" s="57">
        <f t="shared" si="54"/>
        <v>70249120795</v>
      </c>
      <c r="CM23" s="80"/>
      <c r="CN23" s="80">
        <v>18</v>
      </c>
      <c r="CO23" s="57">
        <f>LARGE(CL$6:CL$23,CN23)</f>
        <v>50000005</v>
      </c>
      <c r="CP23" s="80"/>
      <c r="CQ23" s="82">
        <v>18</v>
      </c>
      <c r="CR23" s="57">
        <f t="shared" si="55"/>
        <v>8</v>
      </c>
      <c r="CS23" s="80"/>
    </row>
    <row r="24" spans="2:97" ht="21" customHeight="1" x14ac:dyDescent="0.35">
      <c r="B24" s="85"/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84"/>
      <c r="Q24" s="75"/>
      <c r="R24" s="75"/>
      <c r="S24" s="75"/>
      <c r="T24" s="75"/>
      <c r="U24" s="75"/>
      <c r="V24" s="75"/>
      <c r="W24" s="75"/>
      <c r="X24" s="75"/>
      <c r="Y24" s="75"/>
      <c r="Z24" s="64"/>
      <c r="AA24" s="64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86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79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79"/>
      <c r="BI24" s="79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80"/>
      <c r="CL24" s="80"/>
      <c r="CM24" s="80"/>
      <c r="CN24" s="80"/>
      <c r="CO24" s="80"/>
      <c r="CP24" s="80"/>
      <c r="CQ24" s="82"/>
      <c r="CR24" s="80"/>
      <c r="CS24" s="80"/>
    </row>
    <row r="25" spans="2:97" ht="21" customHeight="1" x14ac:dyDescent="0.35">
      <c r="B25" s="79"/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84"/>
      <c r="Q25" s="75"/>
      <c r="R25" s="75"/>
      <c r="S25" s="75"/>
      <c r="T25" s="75"/>
      <c r="U25" s="75"/>
      <c r="V25" s="75"/>
      <c r="W25" s="75"/>
      <c r="X25" s="75"/>
      <c r="Y25" s="75"/>
      <c r="Z25" s="64"/>
      <c r="AA25" s="64"/>
      <c r="AB25" s="194" t="s">
        <v>61</v>
      </c>
      <c r="AC25" s="194"/>
      <c r="AD25" s="194"/>
      <c r="AE25" s="194"/>
      <c r="AF25" s="194"/>
      <c r="AG25" s="194"/>
      <c r="AH25" s="194"/>
      <c r="AI25" s="194"/>
      <c r="AJ25" s="194"/>
      <c r="AK25" s="194"/>
      <c r="AL25" s="86"/>
      <c r="AM25" s="194" t="s">
        <v>34</v>
      </c>
      <c r="AN25" s="194"/>
      <c r="AO25" s="194"/>
      <c r="AP25" s="194"/>
      <c r="AQ25" s="194"/>
      <c r="AR25" s="194"/>
      <c r="AS25" s="194"/>
      <c r="AT25" s="194"/>
      <c r="AU25" s="194"/>
      <c r="AV25" s="194"/>
      <c r="AW25" s="79"/>
      <c r="AX25" s="194" t="s">
        <v>35</v>
      </c>
      <c r="AY25" s="194"/>
      <c r="AZ25" s="194"/>
      <c r="BA25" s="194"/>
      <c r="BB25" s="194"/>
      <c r="BC25" s="194"/>
      <c r="BD25" s="194"/>
      <c r="BE25" s="194"/>
      <c r="BF25" s="194"/>
      <c r="BG25" s="194"/>
      <c r="BH25" s="79"/>
      <c r="BI25" s="79"/>
      <c r="BJ25" s="194" t="s">
        <v>48</v>
      </c>
      <c r="BK25" s="194"/>
      <c r="BL25" s="194"/>
      <c r="BM25" s="194"/>
      <c r="BN25" s="194"/>
      <c r="BO25" s="194"/>
      <c r="BP25" s="194"/>
      <c r="BQ25" s="194"/>
      <c r="BR25" s="194"/>
      <c r="BS25" s="194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80"/>
      <c r="CL25" s="80"/>
      <c r="CM25" s="80"/>
      <c r="CN25" s="80"/>
      <c r="CO25" s="80"/>
      <c r="CP25" s="80"/>
      <c r="CQ25" s="80"/>
      <c r="CR25" s="80"/>
      <c r="CS25" s="80"/>
    </row>
    <row r="26" spans="2:97" ht="21" customHeight="1" x14ac:dyDescent="0.25">
      <c r="B26" s="79"/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6"/>
      <c r="AA26" s="79"/>
      <c r="AB26" s="71" t="s">
        <v>19</v>
      </c>
      <c r="AC26" s="71" t="s">
        <v>1</v>
      </c>
      <c r="AD26" s="71" t="s">
        <v>2</v>
      </c>
      <c r="AE26" s="71" t="s">
        <v>3</v>
      </c>
      <c r="AF26" s="71" t="s">
        <v>4</v>
      </c>
      <c r="AG26" s="71" t="s">
        <v>5</v>
      </c>
      <c r="AH26" s="71" t="s">
        <v>6</v>
      </c>
      <c r="AI26" s="71" t="s">
        <v>7</v>
      </c>
      <c r="AJ26" s="71" t="s">
        <v>8</v>
      </c>
      <c r="AK26" s="72" t="s">
        <v>9</v>
      </c>
      <c r="AL26" s="75"/>
      <c r="AM26" s="71" t="s">
        <v>19</v>
      </c>
      <c r="AN26" s="71" t="s">
        <v>1</v>
      </c>
      <c r="AO26" s="71" t="s">
        <v>2</v>
      </c>
      <c r="AP26" s="71" t="s">
        <v>3</v>
      </c>
      <c r="AQ26" s="71" t="s">
        <v>4</v>
      </c>
      <c r="AR26" s="71" t="s">
        <v>5</v>
      </c>
      <c r="AS26" s="71" t="s">
        <v>6</v>
      </c>
      <c r="AT26" s="71" t="s">
        <v>7</v>
      </c>
      <c r="AU26" s="71" t="s">
        <v>8</v>
      </c>
      <c r="AV26" s="72" t="s">
        <v>9</v>
      </c>
      <c r="AW26" s="79"/>
      <c r="AX26" s="71" t="s">
        <v>19</v>
      </c>
      <c r="AY26" s="71" t="s">
        <v>1</v>
      </c>
      <c r="AZ26" s="71" t="s">
        <v>2</v>
      </c>
      <c r="BA26" s="71" t="s">
        <v>3</v>
      </c>
      <c r="BB26" s="71" t="s">
        <v>4</v>
      </c>
      <c r="BC26" s="71" t="s">
        <v>5</v>
      </c>
      <c r="BD26" s="71" t="s">
        <v>6</v>
      </c>
      <c r="BE26" s="71" t="s">
        <v>7</v>
      </c>
      <c r="BF26" s="71" t="s">
        <v>8</v>
      </c>
      <c r="BG26" s="72" t="s">
        <v>9</v>
      </c>
      <c r="BH26" s="79"/>
      <c r="BI26" s="79"/>
      <c r="BJ26" s="71" t="s">
        <v>19</v>
      </c>
      <c r="BK26" s="71" t="s">
        <v>1</v>
      </c>
      <c r="BL26" s="71" t="s">
        <v>2</v>
      </c>
      <c r="BM26" s="71" t="s">
        <v>3</v>
      </c>
      <c r="BN26" s="71" t="s">
        <v>4</v>
      </c>
      <c r="BO26" s="71" t="s">
        <v>5</v>
      </c>
      <c r="BP26" s="71" t="s">
        <v>6</v>
      </c>
      <c r="BQ26" s="71" t="s">
        <v>7</v>
      </c>
      <c r="BR26" s="71" t="s">
        <v>8</v>
      </c>
      <c r="BS26" s="72" t="s">
        <v>9</v>
      </c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</row>
    <row r="27" spans="2:97" ht="21" customHeight="1" x14ac:dyDescent="0.25">
      <c r="B27" s="79"/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6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87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59">
        <f>Jogos!T190</f>
        <v>0</v>
      </c>
      <c r="AY27" s="59">
        <f>Jogos!U190</f>
        <v>0</v>
      </c>
      <c r="AZ27" s="59">
        <f>Jogos!V190</f>
        <v>0</v>
      </c>
      <c r="BA27" s="59">
        <f>Jogos!W190</f>
        <v>0</v>
      </c>
      <c r="BB27" s="59">
        <f>Jogos!X190</f>
        <v>0</v>
      </c>
      <c r="BC27" s="59">
        <f>Jogos!Y190</f>
        <v>0</v>
      </c>
      <c r="BD27" s="59">
        <f>Jogos!Z190</f>
        <v>0</v>
      </c>
      <c r="BE27" s="59">
        <f>Jogos!AA190</f>
        <v>0</v>
      </c>
      <c r="BF27" s="59">
        <f>Jogos!AB190</f>
        <v>0</v>
      </c>
      <c r="BG27" s="59">
        <f>Jogos!AC190</f>
        <v>0</v>
      </c>
      <c r="BH27" s="79"/>
      <c r="BI27" s="79"/>
      <c r="BJ27" s="59">
        <f>Jogos!T198</f>
        <v>0</v>
      </c>
      <c r="BK27" s="59">
        <f>Jogos!U198</f>
        <v>0</v>
      </c>
      <c r="BL27" s="59">
        <f>Jogos!V198</f>
        <v>0</v>
      </c>
      <c r="BM27" s="59">
        <f>Jogos!W198</f>
        <v>0</v>
      </c>
      <c r="BN27" s="59">
        <f>Jogos!X198</f>
        <v>0</v>
      </c>
      <c r="BO27" s="59">
        <f>Jogos!Y198</f>
        <v>0</v>
      </c>
      <c r="BP27" s="59">
        <f>Jogos!Z198</f>
        <v>0</v>
      </c>
      <c r="BQ27" s="59">
        <f>Jogos!AA198</f>
        <v>0</v>
      </c>
      <c r="BR27" s="59">
        <f>Jogos!AB198</f>
        <v>0</v>
      </c>
      <c r="BS27" s="59">
        <f>Jogos!AC198</f>
        <v>0</v>
      </c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</row>
    <row r="28" spans="2:97" ht="21" customHeight="1" x14ac:dyDescent="0.25"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5"/>
      <c r="AA28" s="79"/>
      <c r="AB28" s="59">
        <f>Jogos!T162</f>
        <v>0</v>
      </c>
      <c r="AC28" s="59">
        <f>Jogos!U162</f>
        <v>0</v>
      </c>
      <c r="AD28" s="59">
        <f>Jogos!V162</f>
        <v>0</v>
      </c>
      <c r="AE28" s="59">
        <f>Jogos!W162</f>
        <v>0</v>
      </c>
      <c r="AF28" s="59">
        <f>Jogos!X162</f>
        <v>0</v>
      </c>
      <c r="AG28" s="59">
        <f>Jogos!Y162</f>
        <v>0</v>
      </c>
      <c r="AH28" s="59">
        <f>Jogos!Z162</f>
        <v>0</v>
      </c>
      <c r="AI28" s="59">
        <f>Jogos!AA162</f>
        <v>0</v>
      </c>
      <c r="AJ28" s="59">
        <f>Jogos!AB162</f>
        <v>0</v>
      </c>
      <c r="AK28" s="59">
        <f>Jogos!AC162</f>
        <v>0</v>
      </c>
      <c r="AL28" s="76"/>
      <c r="AM28" s="59">
        <f>Jogos!T176</f>
        <v>0</v>
      </c>
      <c r="AN28" s="59">
        <f>Jogos!U176</f>
        <v>0</v>
      </c>
      <c r="AO28" s="59">
        <f>Jogos!V176</f>
        <v>0</v>
      </c>
      <c r="AP28" s="59">
        <f>Jogos!W176</f>
        <v>0</v>
      </c>
      <c r="AQ28" s="59">
        <f>Jogos!X176</f>
        <v>0</v>
      </c>
      <c r="AR28" s="59">
        <f>Jogos!Y176</f>
        <v>0</v>
      </c>
      <c r="AS28" s="59">
        <f>Jogos!Z176</f>
        <v>0</v>
      </c>
      <c r="AT28" s="59">
        <f>Jogos!AA176</f>
        <v>0</v>
      </c>
      <c r="AU28" s="59">
        <f>Jogos!AB176</f>
        <v>0</v>
      </c>
      <c r="AV28" s="59">
        <f>Jogos!AC176</f>
        <v>0</v>
      </c>
      <c r="AW28" s="79">
        <v>10</v>
      </c>
      <c r="AX28" s="59">
        <f>Jogos!T191</f>
        <v>0</v>
      </c>
      <c r="AY28" s="59">
        <f>Jogos!U191</f>
        <v>0</v>
      </c>
      <c r="AZ28" s="59">
        <f>Jogos!V191</f>
        <v>0</v>
      </c>
      <c r="BA28" s="59">
        <f>Jogos!W191</f>
        <v>0</v>
      </c>
      <c r="BB28" s="59">
        <f>Jogos!X191</f>
        <v>0</v>
      </c>
      <c r="BC28" s="59">
        <f>Jogos!Y191</f>
        <v>0</v>
      </c>
      <c r="BD28" s="59">
        <f>Jogos!Z191</f>
        <v>0</v>
      </c>
      <c r="BE28" s="59">
        <f>Jogos!AA191</f>
        <v>0</v>
      </c>
      <c r="BF28" s="59">
        <f>Jogos!AB191</f>
        <v>0</v>
      </c>
      <c r="BG28" s="59">
        <f>Jogos!AC191</f>
        <v>0</v>
      </c>
      <c r="BH28" s="79"/>
      <c r="BI28" s="79"/>
      <c r="BJ28" s="59">
        <f>Jogos!T199</f>
        <v>0</v>
      </c>
      <c r="BK28" s="59">
        <f>Jogos!U199</f>
        <v>0</v>
      </c>
      <c r="BL28" s="59">
        <f>Jogos!V199</f>
        <v>0</v>
      </c>
      <c r="BM28" s="59">
        <f>Jogos!W199</f>
        <v>0</v>
      </c>
      <c r="BN28" s="59">
        <f>Jogos!X199</f>
        <v>0</v>
      </c>
      <c r="BO28" s="59">
        <f>Jogos!Y199</f>
        <v>0</v>
      </c>
      <c r="BP28" s="59">
        <f>Jogos!Z199</f>
        <v>0</v>
      </c>
      <c r="BQ28" s="59">
        <f>Jogos!AA199</f>
        <v>0</v>
      </c>
      <c r="BR28" s="59">
        <f>Jogos!AB199</f>
        <v>0</v>
      </c>
      <c r="BS28" s="59">
        <f>Jogos!AC199</f>
        <v>0</v>
      </c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</row>
    <row r="29" spans="2:97" ht="21" customHeight="1" x14ac:dyDescent="0.25">
      <c r="B29" s="79"/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5"/>
      <c r="AA29" s="79"/>
      <c r="AB29" s="59">
        <f>Jogos!T163</f>
        <v>0</v>
      </c>
      <c r="AC29" s="59">
        <f>Jogos!U163</f>
        <v>0</v>
      </c>
      <c r="AD29" s="59">
        <f>Jogos!V163</f>
        <v>0</v>
      </c>
      <c r="AE29" s="59">
        <f>Jogos!W163</f>
        <v>0</v>
      </c>
      <c r="AF29" s="59">
        <f>Jogos!X163</f>
        <v>0</v>
      </c>
      <c r="AG29" s="59">
        <f>Jogos!Y163</f>
        <v>0</v>
      </c>
      <c r="AH29" s="59">
        <f>Jogos!Z163</f>
        <v>0</v>
      </c>
      <c r="AI29" s="59">
        <f>Jogos!AA163</f>
        <v>0</v>
      </c>
      <c r="AJ29" s="59">
        <f>Jogos!AB163</f>
        <v>0</v>
      </c>
      <c r="AK29" s="59">
        <f>Jogos!AC163</f>
        <v>0</v>
      </c>
      <c r="AL29" s="76"/>
      <c r="AM29" s="59">
        <f>Jogos!T177</f>
        <v>0</v>
      </c>
      <c r="AN29" s="59">
        <f>Jogos!U177</f>
        <v>0</v>
      </c>
      <c r="AO29" s="59">
        <f>Jogos!V177</f>
        <v>0</v>
      </c>
      <c r="AP29" s="59">
        <f>Jogos!W177</f>
        <v>0</v>
      </c>
      <c r="AQ29" s="59">
        <f>Jogos!X177</f>
        <v>0</v>
      </c>
      <c r="AR29" s="59">
        <f>Jogos!Y177</f>
        <v>0</v>
      </c>
      <c r="AS29" s="59">
        <f>Jogos!Z177</f>
        <v>0</v>
      </c>
      <c r="AT29" s="59">
        <f>Jogos!AA177</f>
        <v>0</v>
      </c>
      <c r="AU29" s="59">
        <f>Jogos!AB177</f>
        <v>0</v>
      </c>
      <c r="AV29" s="59">
        <f>Jogos!AC177</f>
        <v>0</v>
      </c>
      <c r="AW29" s="79">
        <v>10</v>
      </c>
      <c r="AX29" s="59">
        <f>Jogos!T192</f>
        <v>0</v>
      </c>
      <c r="AY29" s="59">
        <f>Jogos!U192</f>
        <v>0</v>
      </c>
      <c r="AZ29" s="59">
        <f>Jogos!V192</f>
        <v>0</v>
      </c>
      <c r="BA29" s="59">
        <f>Jogos!W192</f>
        <v>0</v>
      </c>
      <c r="BB29" s="59">
        <f>Jogos!X192</f>
        <v>0</v>
      </c>
      <c r="BC29" s="59">
        <f>Jogos!Y192</f>
        <v>0</v>
      </c>
      <c r="BD29" s="59">
        <f>Jogos!Z192</f>
        <v>0</v>
      </c>
      <c r="BE29" s="59">
        <f>Jogos!AA192</f>
        <v>0</v>
      </c>
      <c r="BF29" s="59">
        <f>Jogos!AB192</f>
        <v>0</v>
      </c>
      <c r="BG29" s="59">
        <f>Jogos!AC192</f>
        <v>0</v>
      </c>
      <c r="BH29" s="79"/>
      <c r="BI29" s="79"/>
      <c r="BJ29" s="59">
        <f>Jogos!T200</f>
        <v>0</v>
      </c>
      <c r="BK29" s="59">
        <f>Jogos!U200</f>
        <v>0</v>
      </c>
      <c r="BL29" s="59">
        <f>Jogos!V200</f>
        <v>0</v>
      </c>
      <c r="BM29" s="59">
        <f>Jogos!W200</f>
        <v>0</v>
      </c>
      <c r="BN29" s="59">
        <f>Jogos!X200</f>
        <v>0</v>
      </c>
      <c r="BO29" s="59">
        <f>Jogos!Y200</f>
        <v>0</v>
      </c>
      <c r="BP29" s="59">
        <f>Jogos!Z200</f>
        <v>0</v>
      </c>
      <c r="BQ29" s="59">
        <f>Jogos!AA200</f>
        <v>0</v>
      </c>
      <c r="BR29" s="59">
        <f>Jogos!AB200</f>
        <v>0</v>
      </c>
      <c r="BS29" s="59">
        <f>Jogos!AC200</f>
        <v>0</v>
      </c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</row>
    <row r="30" spans="2:97" ht="21" customHeight="1" x14ac:dyDescent="0.25">
      <c r="B30" s="79"/>
      <c r="C30" s="79"/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5"/>
      <c r="AA30" s="79"/>
      <c r="AB30" s="59">
        <f>Jogos!T164</f>
        <v>0</v>
      </c>
      <c r="AC30" s="59">
        <f>Jogos!U164</f>
        <v>0</v>
      </c>
      <c r="AD30" s="59">
        <f>Jogos!V164</f>
        <v>0</v>
      </c>
      <c r="AE30" s="59">
        <f>Jogos!W164</f>
        <v>0</v>
      </c>
      <c r="AF30" s="59">
        <f>Jogos!X164</f>
        <v>0</v>
      </c>
      <c r="AG30" s="59">
        <f>Jogos!Y164</f>
        <v>0</v>
      </c>
      <c r="AH30" s="59">
        <f>Jogos!Z164</f>
        <v>0</v>
      </c>
      <c r="AI30" s="59">
        <f>Jogos!AA164</f>
        <v>0</v>
      </c>
      <c r="AJ30" s="59">
        <f>Jogos!AB164</f>
        <v>0</v>
      </c>
      <c r="AK30" s="59">
        <f>Jogos!AC164</f>
        <v>0</v>
      </c>
      <c r="AL30" s="76"/>
      <c r="AM30" s="59">
        <f>Jogos!T178</f>
        <v>0</v>
      </c>
      <c r="AN30" s="59">
        <f>Jogos!U178</f>
        <v>0</v>
      </c>
      <c r="AO30" s="59">
        <f>Jogos!V178</f>
        <v>0</v>
      </c>
      <c r="AP30" s="59">
        <f>Jogos!W178</f>
        <v>0</v>
      </c>
      <c r="AQ30" s="59">
        <f>Jogos!X178</f>
        <v>0</v>
      </c>
      <c r="AR30" s="59">
        <f>Jogos!Y178</f>
        <v>0</v>
      </c>
      <c r="AS30" s="59">
        <f>Jogos!Z178</f>
        <v>0</v>
      </c>
      <c r="AT30" s="59">
        <f>Jogos!AA178</f>
        <v>0</v>
      </c>
      <c r="AU30" s="59">
        <f>Jogos!AB178</f>
        <v>0</v>
      </c>
      <c r="AV30" s="59">
        <f>Jogos!AC178</f>
        <v>0</v>
      </c>
      <c r="AW30" s="79">
        <v>10</v>
      </c>
      <c r="AX30" s="59">
        <f>Jogos!T193</f>
        <v>0</v>
      </c>
      <c r="AY30" s="59">
        <f>Jogos!U193</f>
        <v>0</v>
      </c>
      <c r="AZ30" s="59">
        <f>Jogos!V193</f>
        <v>0</v>
      </c>
      <c r="BA30" s="59">
        <f>Jogos!W193</f>
        <v>0</v>
      </c>
      <c r="BB30" s="59">
        <f>Jogos!X193</f>
        <v>0</v>
      </c>
      <c r="BC30" s="59">
        <f>Jogos!Y193</f>
        <v>0</v>
      </c>
      <c r="BD30" s="59">
        <f>Jogos!Z193</f>
        <v>0</v>
      </c>
      <c r="BE30" s="59">
        <f>Jogos!AA193</f>
        <v>0</v>
      </c>
      <c r="BF30" s="59">
        <f>Jogos!AB193</f>
        <v>0</v>
      </c>
      <c r="BG30" s="59">
        <f>Jogos!AC193</f>
        <v>0</v>
      </c>
      <c r="BH30" s="79"/>
      <c r="BI30" s="79"/>
      <c r="BJ30" s="59">
        <f>Jogos!T201</f>
        <v>0</v>
      </c>
      <c r="BK30" s="59">
        <f>Jogos!U201</f>
        <v>0</v>
      </c>
      <c r="BL30" s="59">
        <f>Jogos!V201</f>
        <v>0</v>
      </c>
      <c r="BM30" s="59">
        <f>Jogos!W201</f>
        <v>0</v>
      </c>
      <c r="BN30" s="59">
        <f>Jogos!X201</f>
        <v>0</v>
      </c>
      <c r="BO30" s="59">
        <f>Jogos!Y201</f>
        <v>0</v>
      </c>
      <c r="BP30" s="59">
        <f>Jogos!Z201</f>
        <v>0</v>
      </c>
      <c r="BQ30" s="59">
        <f>Jogos!AA201</f>
        <v>0</v>
      </c>
      <c r="BR30" s="59">
        <f>Jogos!AB201</f>
        <v>0</v>
      </c>
      <c r="BS30" s="59">
        <f>Jogos!AC201</f>
        <v>0</v>
      </c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</row>
    <row r="31" spans="2:97" ht="21" customHeight="1" x14ac:dyDescent="0.25"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5"/>
      <c r="AA31" s="79"/>
      <c r="AB31" s="59">
        <f>Jogos!T165</f>
        <v>0</v>
      </c>
      <c r="AC31" s="59">
        <f>Jogos!U165</f>
        <v>0</v>
      </c>
      <c r="AD31" s="59">
        <f>Jogos!V165</f>
        <v>0</v>
      </c>
      <c r="AE31" s="59">
        <f>Jogos!W165</f>
        <v>0</v>
      </c>
      <c r="AF31" s="59">
        <f>Jogos!X165</f>
        <v>0</v>
      </c>
      <c r="AG31" s="59">
        <f>Jogos!Y165</f>
        <v>0</v>
      </c>
      <c r="AH31" s="59">
        <f>Jogos!Z165</f>
        <v>0</v>
      </c>
      <c r="AI31" s="59">
        <f>Jogos!AA165</f>
        <v>0</v>
      </c>
      <c r="AJ31" s="59">
        <f>Jogos!AB165</f>
        <v>0</v>
      </c>
      <c r="AK31" s="59">
        <f>Jogos!AC165</f>
        <v>0</v>
      </c>
      <c r="AL31" s="76"/>
      <c r="AM31" s="59">
        <f>Jogos!T179</f>
        <v>0</v>
      </c>
      <c r="AN31" s="59">
        <f>Jogos!U179</f>
        <v>0</v>
      </c>
      <c r="AO31" s="59">
        <f>Jogos!V179</f>
        <v>0</v>
      </c>
      <c r="AP31" s="59">
        <f>Jogos!W179</f>
        <v>0</v>
      </c>
      <c r="AQ31" s="59">
        <f>Jogos!X179</f>
        <v>0</v>
      </c>
      <c r="AR31" s="59">
        <f>Jogos!Y179</f>
        <v>0</v>
      </c>
      <c r="AS31" s="59">
        <f>Jogos!Z179</f>
        <v>0</v>
      </c>
      <c r="AT31" s="59">
        <f>Jogos!AA179</f>
        <v>0</v>
      </c>
      <c r="AU31" s="59">
        <f>Jogos!AB179</f>
        <v>0</v>
      </c>
      <c r="AV31" s="59">
        <f>Jogos!AC179</f>
        <v>0</v>
      </c>
      <c r="AW31" s="79">
        <v>10</v>
      </c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</row>
    <row r="32" spans="2:97" ht="21" customHeight="1" x14ac:dyDescent="0.25"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5"/>
      <c r="AA32" s="79"/>
      <c r="AB32" s="59">
        <f>Jogos!T166</f>
        <v>0</v>
      </c>
      <c r="AC32" s="59">
        <f>Jogos!U166</f>
        <v>0</v>
      </c>
      <c r="AD32" s="59">
        <f>Jogos!V166</f>
        <v>0</v>
      </c>
      <c r="AE32" s="59">
        <f>Jogos!W166</f>
        <v>0</v>
      </c>
      <c r="AF32" s="59">
        <f>Jogos!X166</f>
        <v>0</v>
      </c>
      <c r="AG32" s="59">
        <f>Jogos!Y166</f>
        <v>0</v>
      </c>
      <c r="AH32" s="59">
        <f>Jogos!Z166</f>
        <v>0</v>
      </c>
      <c r="AI32" s="59">
        <f>Jogos!AA166</f>
        <v>0</v>
      </c>
      <c r="AJ32" s="59">
        <f>Jogos!AB166</f>
        <v>0</v>
      </c>
      <c r="AK32" s="59">
        <f>Jogos!AC166</f>
        <v>0</v>
      </c>
      <c r="AL32" s="76"/>
      <c r="AM32" s="59">
        <f>Jogos!T180</f>
        <v>0</v>
      </c>
      <c r="AN32" s="59">
        <f>Jogos!U180</f>
        <v>0</v>
      </c>
      <c r="AO32" s="59">
        <f>Jogos!V180</f>
        <v>0</v>
      </c>
      <c r="AP32" s="59">
        <f>Jogos!W180</f>
        <v>0</v>
      </c>
      <c r="AQ32" s="59">
        <f>Jogos!X180</f>
        <v>0</v>
      </c>
      <c r="AR32" s="59">
        <f>Jogos!Y180</f>
        <v>0</v>
      </c>
      <c r="AS32" s="59">
        <f>Jogos!Z180</f>
        <v>0</v>
      </c>
      <c r="AT32" s="59">
        <f>Jogos!AA180</f>
        <v>0</v>
      </c>
      <c r="AU32" s="59">
        <f>Jogos!AB180</f>
        <v>0</v>
      </c>
      <c r="AV32" s="59">
        <f>Jogos!AC180</f>
        <v>0</v>
      </c>
      <c r="AW32" s="79">
        <v>3</v>
      </c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</row>
    <row r="33" spans="2:94" ht="21" customHeight="1" x14ac:dyDescent="0.25">
      <c r="B33" s="79"/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5"/>
      <c r="AA33" s="79"/>
      <c r="AB33" s="59">
        <f>Jogos!T167</f>
        <v>0</v>
      </c>
      <c r="AC33" s="59">
        <f>Jogos!U167</f>
        <v>0</v>
      </c>
      <c r="AD33" s="59">
        <f>Jogos!V167</f>
        <v>0</v>
      </c>
      <c r="AE33" s="59">
        <f>Jogos!W167</f>
        <v>0</v>
      </c>
      <c r="AF33" s="59">
        <f>Jogos!X167</f>
        <v>0</v>
      </c>
      <c r="AG33" s="59">
        <f>Jogos!Y167</f>
        <v>0</v>
      </c>
      <c r="AH33" s="59">
        <f>Jogos!Z167</f>
        <v>0</v>
      </c>
      <c r="AI33" s="59">
        <f>Jogos!AA167</f>
        <v>0</v>
      </c>
      <c r="AJ33" s="59">
        <f>Jogos!AB167</f>
        <v>0</v>
      </c>
      <c r="AK33" s="59">
        <f>Jogos!AC167</f>
        <v>0</v>
      </c>
      <c r="AL33" s="76"/>
      <c r="AM33" s="59">
        <f>Jogos!T181</f>
        <v>0</v>
      </c>
      <c r="AN33" s="59">
        <f>Jogos!U181</f>
        <v>0</v>
      </c>
      <c r="AO33" s="59">
        <f>Jogos!V181</f>
        <v>0</v>
      </c>
      <c r="AP33" s="59">
        <f>Jogos!W181</f>
        <v>0</v>
      </c>
      <c r="AQ33" s="59">
        <f>Jogos!X181</f>
        <v>0</v>
      </c>
      <c r="AR33" s="59">
        <f>Jogos!Y181</f>
        <v>0</v>
      </c>
      <c r="AS33" s="59">
        <f>Jogos!Z181</f>
        <v>0</v>
      </c>
      <c r="AT33" s="59">
        <f>Jogos!AA181</f>
        <v>0</v>
      </c>
      <c r="AU33" s="59">
        <f>Jogos!AB181</f>
        <v>0</v>
      </c>
      <c r="AV33" s="59">
        <f>Jogos!AC181</f>
        <v>0</v>
      </c>
      <c r="AW33" s="79">
        <v>3</v>
      </c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</row>
    <row r="34" spans="2:94" ht="21" customHeight="1" x14ac:dyDescent="0.25"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5"/>
      <c r="AA34" s="79"/>
      <c r="AB34" s="59">
        <f>Jogos!T168</f>
        <v>0</v>
      </c>
      <c r="AC34" s="59">
        <f>Jogos!U168</f>
        <v>0</v>
      </c>
      <c r="AD34" s="59">
        <f>Jogos!V168</f>
        <v>0</v>
      </c>
      <c r="AE34" s="59">
        <f>Jogos!W168</f>
        <v>0</v>
      </c>
      <c r="AF34" s="59">
        <f>Jogos!X168</f>
        <v>0</v>
      </c>
      <c r="AG34" s="59">
        <f>Jogos!Y168</f>
        <v>0</v>
      </c>
      <c r="AH34" s="59">
        <f>Jogos!Z168</f>
        <v>0</v>
      </c>
      <c r="AI34" s="59">
        <f>Jogos!AA168</f>
        <v>0</v>
      </c>
      <c r="AJ34" s="59">
        <f>Jogos!AB168</f>
        <v>0</v>
      </c>
      <c r="AK34" s="59">
        <f>Jogos!AC168</f>
        <v>0</v>
      </c>
      <c r="AL34" s="76"/>
      <c r="AM34" s="59">
        <f>Jogos!T182</f>
        <v>0</v>
      </c>
      <c r="AN34" s="59">
        <f>Jogos!U182</f>
        <v>0</v>
      </c>
      <c r="AO34" s="59">
        <f>Jogos!V182</f>
        <v>0</v>
      </c>
      <c r="AP34" s="59">
        <f>Jogos!W182</f>
        <v>0</v>
      </c>
      <c r="AQ34" s="59">
        <f>Jogos!X182</f>
        <v>0</v>
      </c>
      <c r="AR34" s="59">
        <f>Jogos!Y182</f>
        <v>0</v>
      </c>
      <c r="AS34" s="59">
        <f>Jogos!Z182</f>
        <v>0</v>
      </c>
      <c r="AT34" s="59">
        <f>Jogos!AA182</f>
        <v>0</v>
      </c>
      <c r="AU34" s="59">
        <f>Jogos!AB182</f>
        <v>0</v>
      </c>
      <c r="AV34" s="59">
        <f>Jogos!AC182</f>
        <v>0</v>
      </c>
      <c r="AW34" s="79">
        <v>3</v>
      </c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</row>
    <row r="35" spans="2:94" ht="21" customHeight="1" x14ac:dyDescent="0.25">
      <c r="B35" s="79"/>
      <c r="C35" s="79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5"/>
      <c r="AA35" s="79"/>
      <c r="AB35" s="59">
        <f>Jogos!T169</f>
        <v>0</v>
      </c>
      <c r="AC35" s="59">
        <f>Jogos!U169</f>
        <v>0</v>
      </c>
      <c r="AD35" s="59">
        <f>Jogos!V169</f>
        <v>0</v>
      </c>
      <c r="AE35" s="59">
        <f>Jogos!W169</f>
        <v>0</v>
      </c>
      <c r="AF35" s="59">
        <f>Jogos!X169</f>
        <v>0</v>
      </c>
      <c r="AG35" s="59">
        <f>Jogos!Y169</f>
        <v>0</v>
      </c>
      <c r="AH35" s="59">
        <f>Jogos!Z169</f>
        <v>0</v>
      </c>
      <c r="AI35" s="59">
        <f>Jogos!AA169</f>
        <v>0</v>
      </c>
      <c r="AJ35" s="59">
        <f>Jogos!AB169</f>
        <v>0</v>
      </c>
      <c r="AK35" s="59">
        <f>Jogos!AC169</f>
        <v>0</v>
      </c>
      <c r="AL35" s="76"/>
      <c r="AM35" s="59">
        <f>Jogos!T183</f>
        <v>0</v>
      </c>
      <c r="AN35" s="59">
        <f>Jogos!U183</f>
        <v>0</v>
      </c>
      <c r="AO35" s="59">
        <f>Jogos!V183</f>
        <v>0</v>
      </c>
      <c r="AP35" s="59">
        <f>Jogos!W183</f>
        <v>0</v>
      </c>
      <c r="AQ35" s="59">
        <f>Jogos!X183</f>
        <v>0</v>
      </c>
      <c r="AR35" s="59">
        <f>Jogos!Y183</f>
        <v>0</v>
      </c>
      <c r="AS35" s="59">
        <f>Jogos!Z183</f>
        <v>0</v>
      </c>
      <c r="AT35" s="59">
        <f>Jogos!AA183</f>
        <v>0</v>
      </c>
      <c r="AU35" s="59">
        <f>Jogos!AB183</f>
        <v>0</v>
      </c>
      <c r="AV35" s="59">
        <f>Jogos!AC183</f>
        <v>0</v>
      </c>
      <c r="AW35" s="79">
        <v>3</v>
      </c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</row>
    <row r="36" spans="2:94" ht="21" customHeight="1" x14ac:dyDescent="0.25"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5"/>
      <c r="AA36" s="7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87"/>
      <c r="AM36" s="5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</row>
    <row r="37" spans="2:94" ht="21" customHeight="1" x14ac:dyDescent="0.25"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5"/>
      <c r="AA37" s="7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87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</row>
    <row r="38" spans="2:94" ht="21" customHeight="1" x14ac:dyDescent="0.25"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5"/>
      <c r="AA38" s="7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87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</row>
    <row r="39" spans="2:94" ht="21" customHeight="1" x14ac:dyDescent="0.25"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5"/>
      <c r="AA39" s="7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87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</row>
    <row r="40" spans="2:94" ht="21" customHeight="1" x14ac:dyDescent="0.25"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5"/>
      <c r="AA40" s="7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87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</row>
    <row r="41" spans="2:94" ht="21" customHeight="1" x14ac:dyDescent="0.25"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5"/>
      <c r="AA41" s="7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87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/>
      <c r="BO41" s="79"/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</row>
    <row r="42" spans="2:94" ht="21" customHeight="1" x14ac:dyDescent="0.25"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5"/>
      <c r="AA42" s="7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87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/>
      <c r="BO42" s="79"/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</row>
    <row r="43" spans="2:94" ht="21" customHeight="1" x14ac:dyDescent="0.25">
      <c r="B43" s="79"/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5"/>
      <c r="AA43" s="7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87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/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</row>
    <row r="44" spans="2:94" ht="21" customHeight="1" x14ac:dyDescent="0.25">
      <c r="B44" s="79"/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60"/>
      <c r="AA44" s="79"/>
      <c r="AB44" s="59"/>
      <c r="AC44" s="79"/>
      <c r="AD44" s="79"/>
      <c r="AE44" s="79"/>
      <c r="AF44" s="79"/>
      <c r="AG44" s="79"/>
      <c r="AH44" s="79"/>
      <c r="AI44" s="79"/>
      <c r="AJ44" s="79"/>
      <c r="AK44" s="79"/>
      <c r="AL44" s="87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/>
      <c r="BQ44" s="79"/>
      <c r="BR44" s="79"/>
      <c r="BS44" s="79"/>
      <c r="BT44" s="79"/>
      <c r="BU44" s="79"/>
      <c r="BV44" s="79"/>
      <c r="BW44" s="79"/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</row>
    <row r="45" spans="2:94" ht="21" customHeight="1" x14ac:dyDescent="0.25">
      <c r="B45" s="79"/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6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87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/>
      <c r="BY45" s="79"/>
      <c r="BZ45" s="79"/>
      <c r="CA45" s="79"/>
      <c r="CB45" s="79"/>
      <c r="CC45" s="79"/>
      <c r="CD45" s="79"/>
      <c r="CE45" s="79"/>
      <c r="CF45" s="79"/>
      <c r="CG45" s="79"/>
      <c r="CH45" s="79"/>
      <c r="CI45" s="79"/>
      <c r="CJ45" s="79"/>
      <c r="CK45" s="79"/>
      <c r="CL45" s="79"/>
      <c r="CM45" s="79"/>
      <c r="CN45" s="79"/>
      <c r="CO45" s="79"/>
      <c r="CP45" s="79"/>
    </row>
    <row r="46" spans="2:94" ht="21" customHeight="1" x14ac:dyDescent="0.25"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6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87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</row>
    <row r="47" spans="2:94" ht="21" customHeight="1" x14ac:dyDescent="0.25"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6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87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/>
      <c r="CK47" s="79"/>
      <c r="CL47" s="79"/>
      <c r="CM47" s="79"/>
      <c r="CN47" s="79"/>
      <c r="CO47" s="79"/>
      <c r="CP47" s="79"/>
    </row>
    <row r="48" spans="2:94" ht="21" customHeight="1" x14ac:dyDescent="0.25">
      <c r="B48" s="79"/>
      <c r="C48" s="79"/>
      <c r="D48" s="79"/>
      <c r="E48" s="79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6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87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/>
      <c r="CE48" s="79"/>
      <c r="CF48" s="79"/>
      <c r="CG48" s="79"/>
      <c r="CH48" s="79"/>
      <c r="CI48" s="79"/>
      <c r="CJ48" s="79"/>
      <c r="CK48" s="79"/>
      <c r="CL48" s="79"/>
      <c r="CM48" s="79"/>
      <c r="CN48" s="79"/>
      <c r="CO48" s="79"/>
      <c r="CP48" s="79"/>
    </row>
    <row r="49" spans="26:48" ht="21" customHeight="1" x14ac:dyDescent="0.25">
      <c r="Z49" s="76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87"/>
      <c r="AM49" s="79"/>
      <c r="AN49" s="79"/>
      <c r="AO49" s="79"/>
      <c r="AP49" s="79"/>
      <c r="AQ49" s="79"/>
      <c r="AR49" s="79"/>
      <c r="AS49" s="79"/>
      <c r="AT49" s="79"/>
      <c r="AU49" s="79"/>
      <c r="AV49" s="79"/>
    </row>
    <row r="50" spans="26:48" ht="21" customHeight="1" x14ac:dyDescent="0.25">
      <c r="Z50" s="76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87"/>
      <c r="AM50" s="79"/>
      <c r="AN50" s="79"/>
      <c r="AO50" s="79"/>
      <c r="AP50" s="79"/>
      <c r="AQ50" s="79"/>
      <c r="AR50" s="79"/>
      <c r="AS50" s="79"/>
      <c r="AT50" s="79"/>
      <c r="AU50" s="79"/>
      <c r="AV50" s="79"/>
    </row>
    <row r="51" spans="26:48" ht="21" customHeight="1" x14ac:dyDescent="0.25">
      <c r="Z51" s="76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</row>
    <row r="52" spans="26:48" ht="21" customHeight="1" x14ac:dyDescent="0.25">
      <c r="Z52" s="76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/>
      <c r="AU52" s="79"/>
      <c r="AV52" s="79"/>
    </row>
    <row r="53" spans="26:48" ht="21" customHeight="1" x14ac:dyDescent="0.25">
      <c r="Z53" s="76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</row>
    <row r="54" spans="26:48" ht="21" customHeight="1" x14ac:dyDescent="0.25">
      <c r="Z54" s="76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</row>
    <row r="55" spans="26:48" ht="21" customHeight="1" x14ac:dyDescent="0.25">
      <c r="Z55" s="76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</row>
    <row r="56" spans="26:48" ht="21" customHeight="1" x14ac:dyDescent="0.25">
      <c r="Z56" s="76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</row>
    <row r="57" spans="26:48" ht="21" customHeight="1" x14ac:dyDescent="0.25">
      <c r="Z57" s="76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79"/>
      <c r="AP57" s="79"/>
      <c r="AQ57" s="79"/>
      <c r="AR57" s="79"/>
      <c r="AS57" s="79"/>
      <c r="AT57" s="79"/>
      <c r="AU57" s="79"/>
      <c r="AV57" s="79"/>
    </row>
    <row r="58" spans="26:48" ht="21" customHeight="1" x14ac:dyDescent="0.25">
      <c r="Z58" s="76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</row>
    <row r="59" spans="26:48" ht="21" customHeight="1" x14ac:dyDescent="0.25">
      <c r="Z59" s="76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</row>
    <row r="60" spans="26:48" ht="21" customHeight="1" x14ac:dyDescent="0.25"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</row>
    <row r="61" spans="26:48" ht="21" customHeight="1" x14ac:dyDescent="0.25"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</row>
    <row r="62" spans="26:48" ht="21" customHeight="1" x14ac:dyDescent="0.25"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</row>
    <row r="63" spans="26:48" ht="21" customHeight="1" x14ac:dyDescent="0.25"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79"/>
      <c r="AO63" s="79"/>
      <c r="AP63" s="79"/>
      <c r="AQ63" s="79"/>
      <c r="AR63" s="79"/>
      <c r="AS63" s="79"/>
      <c r="AT63" s="79"/>
      <c r="AU63" s="79"/>
      <c r="AV63" s="79"/>
    </row>
    <row r="64" spans="26:48" ht="21" customHeight="1" x14ac:dyDescent="0.25"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</row>
    <row r="65" spans="26:26" ht="21" customHeight="1" x14ac:dyDescent="0.25">
      <c r="Z65" s="79"/>
    </row>
    <row r="66" spans="26:26" ht="21" customHeight="1" x14ac:dyDescent="0.25">
      <c r="Z66" s="79"/>
    </row>
  </sheetData>
  <sheetProtection password="C6E7" sheet="1" objects="1" scenarios="1" selectLockedCells="1" selectUnlockedCells="1"/>
  <mergeCells count="10">
    <mergeCell ref="AX25:BG25"/>
    <mergeCell ref="BJ25:BS25"/>
    <mergeCell ref="B2:K2"/>
    <mergeCell ref="P2:Y2"/>
    <mergeCell ref="AB2:AK2"/>
    <mergeCell ref="AX2:BG2"/>
    <mergeCell ref="BJ2:BS2"/>
    <mergeCell ref="AM2:AV2"/>
    <mergeCell ref="AM25:AV25"/>
    <mergeCell ref="AB25:AK25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6"/>
  </cols>
  <sheetData>
    <row r="4" spans="1:9" x14ac:dyDescent="0.25">
      <c r="B4" t="s">
        <v>62</v>
      </c>
      <c r="E4" t="s">
        <v>63</v>
      </c>
      <c r="H4" t="s">
        <v>64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Geral 1º Turno</vt:lpstr>
      <vt:lpstr>Classificação</vt:lpstr>
      <vt:lpstr>Jogos</vt:lpstr>
      <vt:lpstr>Geral 2º Turno</vt:lpstr>
      <vt:lpstr>Geral</vt:lpstr>
      <vt:lpstr>Lista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Grego</cp:lastModifiedBy>
  <dcterms:created xsi:type="dcterms:W3CDTF">2012-03-15T20:28:09Z</dcterms:created>
  <dcterms:modified xsi:type="dcterms:W3CDTF">2018-08-27T14:36:59Z</dcterms:modified>
</cp:coreProperties>
</file>